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-60" windowWidth="28920" windowHeight="15660"/>
  </bookViews>
  <sheets>
    <sheet name="Форма 4" sheetId="22" r:id="rId1"/>
  </sheets>
  <definedNames>
    <definedName name="_xlnm.Print_Area" localSheetId="0">'Форма 4'!$A$1:$O$202</definedName>
  </definedNames>
  <calcPr calcId="1257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22"/>
  <c r="I105"/>
  <c r="K13"/>
  <c r="J136"/>
  <c r="J119" s="1"/>
  <c r="J147"/>
  <c r="K12" l="1"/>
  <c r="K15"/>
  <c r="P44"/>
  <c r="K128"/>
  <c r="K147"/>
  <c r="K150"/>
  <c r="K182"/>
  <c r="K16"/>
  <c r="K20"/>
  <c r="K30"/>
  <c r="K37"/>
  <c r="K46"/>
  <c r="K50"/>
  <c r="K59"/>
  <c r="K58" s="1"/>
  <c r="K66"/>
  <c r="K69"/>
  <c r="K72"/>
  <c r="K76"/>
  <c r="K87"/>
  <c r="K93"/>
  <c r="K105"/>
  <c r="K108"/>
  <c r="K113"/>
  <c r="K120"/>
  <c r="K119" s="1"/>
  <c r="K118" s="1"/>
  <c r="K136"/>
  <c r="K158"/>
  <c r="K168"/>
  <c r="K172"/>
  <c r="K175"/>
  <c r="K193"/>
  <c r="K196"/>
  <c r="K200"/>
  <c r="K201"/>
  <c r="K199" s="1"/>
  <c r="K14" l="1"/>
  <c r="K57"/>
  <c r="K157"/>
  <c r="K156" s="1"/>
  <c r="K155" s="1"/>
  <c r="K154" s="1"/>
  <c r="K181"/>
  <c r="K179" s="1"/>
  <c r="K180" l="1"/>
  <c r="K178" s="1"/>
  <c r="K10" l="1"/>
  <c r="L182" l="1"/>
  <c r="P184"/>
  <c r="L147"/>
  <c r="M150"/>
  <c r="N150"/>
  <c r="O150"/>
  <c r="L150"/>
  <c r="P152"/>
  <c r="P151"/>
  <c r="P149"/>
  <c r="L136"/>
  <c r="L128"/>
  <c r="M128"/>
  <c r="N128"/>
  <c r="O128"/>
  <c r="O120"/>
  <c r="P126"/>
  <c r="M113"/>
  <c r="N113"/>
  <c r="O113"/>
  <c r="L113"/>
  <c r="I69"/>
  <c r="J69"/>
  <c r="L69"/>
  <c r="M69"/>
  <c r="N69"/>
  <c r="O69"/>
  <c r="H69"/>
  <c r="M87"/>
  <c r="N87"/>
  <c r="O87"/>
  <c r="L87"/>
  <c r="P116"/>
  <c r="J105"/>
  <c r="J58" s="1"/>
  <c r="L105"/>
  <c r="M105"/>
  <c r="N105"/>
  <c r="O105"/>
  <c r="H105"/>
  <c r="P106"/>
  <c r="P101"/>
  <c r="P100"/>
  <c r="P98"/>
  <c r="P96"/>
  <c r="M76"/>
  <c r="N76"/>
  <c r="O76"/>
  <c r="L76"/>
  <c r="L59"/>
  <c r="P64"/>
  <c r="M25"/>
  <c r="N25"/>
  <c r="O25"/>
  <c r="L25"/>
  <c r="P54"/>
  <c r="L50"/>
  <c r="M50"/>
  <c r="N50"/>
  <c r="O50"/>
  <c r="P52"/>
  <c r="L16"/>
  <c r="L46"/>
  <c r="O37"/>
  <c r="N37"/>
  <c r="M37"/>
  <c r="L37"/>
  <c r="P41"/>
  <c r="O196"/>
  <c r="O193"/>
  <c r="O182"/>
  <c r="O175"/>
  <c r="O172"/>
  <c r="O168"/>
  <c r="O158" s="1"/>
  <c r="O147"/>
  <c r="O136"/>
  <c r="O108"/>
  <c r="O93"/>
  <c r="O72"/>
  <c r="O66"/>
  <c r="O59"/>
  <c r="O46"/>
  <c r="O30"/>
  <c r="O20"/>
  <c r="O16"/>
  <c r="P17"/>
  <c r="P18"/>
  <c r="P19"/>
  <c r="P22"/>
  <c r="P23"/>
  <c r="P24"/>
  <c r="P26"/>
  <c r="P27"/>
  <c r="P29"/>
  <c r="P31"/>
  <c r="P32"/>
  <c r="P33"/>
  <c r="P34"/>
  <c r="P36"/>
  <c r="P38"/>
  <c r="P39"/>
  <c r="P40"/>
  <c r="P42"/>
  <c r="P43"/>
  <c r="P47"/>
  <c r="P48"/>
  <c r="P51"/>
  <c r="P53"/>
  <c r="P56"/>
  <c r="P60"/>
  <c r="P61"/>
  <c r="P62"/>
  <c r="P63"/>
  <c r="P65"/>
  <c r="P67"/>
  <c r="P68"/>
  <c r="P70"/>
  <c r="P71"/>
  <c r="P75"/>
  <c r="P77"/>
  <c r="P78"/>
  <c r="P79"/>
  <c r="P86"/>
  <c r="P88"/>
  <c r="P89"/>
  <c r="P91"/>
  <c r="P92"/>
  <c r="P95"/>
  <c r="P99"/>
  <c r="P107"/>
  <c r="P112"/>
  <c r="P114"/>
  <c r="P115"/>
  <c r="P117"/>
  <c r="P122"/>
  <c r="P123"/>
  <c r="P124"/>
  <c r="P125"/>
  <c r="P127"/>
  <c r="P129"/>
  <c r="P130"/>
  <c r="P131"/>
  <c r="P132"/>
  <c r="P133"/>
  <c r="P134"/>
  <c r="P135"/>
  <c r="P137"/>
  <c r="P138"/>
  <c r="P139"/>
  <c r="P141"/>
  <c r="P145"/>
  <c r="P146"/>
  <c r="P148"/>
  <c r="P153"/>
  <c r="P159"/>
  <c r="P160"/>
  <c r="P161"/>
  <c r="P162"/>
  <c r="P163"/>
  <c r="P164"/>
  <c r="P165"/>
  <c r="P166"/>
  <c r="P169"/>
  <c r="P170"/>
  <c r="P173"/>
  <c r="P174"/>
  <c r="P176"/>
  <c r="P177"/>
  <c r="P183"/>
  <c r="P185"/>
  <c r="P186"/>
  <c r="P187"/>
  <c r="P188"/>
  <c r="P189"/>
  <c r="P190"/>
  <c r="P191"/>
  <c r="P194"/>
  <c r="P195"/>
  <c r="P197"/>
  <c r="P198"/>
  <c r="P150" l="1"/>
  <c r="P105"/>
  <c r="P128"/>
  <c r="P69"/>
  <c r="O181"/>
  <c r="O179" s="1"/>
  <c r="O15"/>
  <c r="P25"/>
  <c r="O119"/>
  <c r="O118" s="1"/>
  <c r="O157"/>
  <c r="M196"/>
  <c r="M193"/>
  <c r="M182"/>
  <c r="M175"/>
  <c r="M172"/>
  <c r="M168"/>
  <c r="M158" s="1"/>
  <c r="M147"/>
  <c r="M136"/>
  <c r="M120"/>
  <c r="M108"/>
  <c r="M93"/>
  <c r="M85"/>
  <c r="O85" s="1"/>
  <c r="M84"/>
  <c r="O84" s="1"/>
  <c r="M83"/>
  <c r="O83" s="1"/>
  <c r="M82"/>
  <c r="O82" s="1"/>
  <c r="M81"/>
  <c r="O81" s="1"/>
  <c r="O58" s="1"/>
  <c r="M72"/>
  <c r="M66"/>
  <c r="M59"/>
  <c r="M46"/>
  <c r="M30"/>
  <c r="M20"/>
  <c r="M16"/>
  <c r="M119" l="1"/>
  <c r="O14"/>
  <c r="O13"/>
  <c r="M58"/>
  <c r="M118"/>
  <c r="O180"/>
  <c r="O178" s="1"/>
  <c r="M15"/>
  <c r="M57"/>
  <c r="M157"/>
  <c r="M156" s="1"/>
  <c r="M155" s="1"/>
  <c r="M154" s="1"/>
  <c r="O57"/>
  <c r="O156"/>
  <c r="M181"/>
  <c r="M179" s="1"/>
  <c r="J50"/>
  <c r="I50"/>
  <c r="P49" s="1"/>
  <c r="H50"/>
  <c r="N46"/>
  <c r="J46"/>
  <c r="I46"/>
  <c r="H46"/>
  <c r="J76"/>
  <c r="I76"/>
  <c r="H76"/>
  <c r="N30"/>
  <c r="L30"/>
  <c r="N16"/>
  <c r="J16"/>
  <c r="I16"/>
  <c r="H16"/>
  <c r="H109"/>
  <c r="N108"/>
  <c r="L108"/>
  <c r="N93"/>
  <c r="J93"/>
  <c r="I93"/>
  <c r="H93"/>
  <c r="L94"/>
  <c r="L93" s="1"/>
  <c r="J113"/>
  <c r="J110" s="1"/>
  <c r="J108" s="1"/>
  <c r="I113"/>
  <c r="I110" s="1"/>
  <c r="I108" s="1"/>
  <c r="H113"/>
  <c r="N120"/>
  <c r="J120"/>
  <c r="I120"/>
  <c r="H120"/>
  <c r="N147"/>
  <c r="I147"/>
  <c r="H147"/>
  <c r="N136"/>
  <c r="O12" l="1"/>
  <c r="M14"/>
  <c r="M12" s="1"/>
  <c r="M13"/>
  <c r="M180"/>
  <c r="M178" s="1"/>
  <c r="P76"/>
  <c r="P50"/>
  <c r="H110"/>
  <c r="P113"/>
  <c r="P46"/>
  <c r="P93"/>
  <c r="P94"/>
  <c r="P147"/>
  <c r="P16"/>
  <c r="O155"/>
  <c r="M11"/>
  <c r="N119"/>
  <c r="J175"/>
  <c r="I175"/>
  <c r="H175"/>
  <c r="N175"/>
  <c r="L175"/>
  <c r="N168"/>
  <c r="L168"/>
  <c r="J168"/>
  <c r="I168"/>
  <c r="H168"/>
  <c r="M10" l="1"/>
  <c r="H108"/>
  <c r="P108" s="1"/>
  <c r="P110"/>
  <c r="P175"/>
  <c r="P168"/>
  <c r="O154"/>
  <c r="O11"/>
  <c r="N172"/>
  <c r="L172"/>
  <c r="J172"/>
  <c r="I172"/>
  <c r="H172"/>
  <c r="J196"/>
  <c r="I196"/>
  <c r="H196"/>
  <c r="N196"/>
  <c r="L196"/>
  <c r="N193"/>
  <c r="L193"/>
  <c r="J193"/>
  <c r="I193"/>
  <c r="H193"/>
  <c r="P193" l="1"/>
  <c r="P196"/>
  <c r="P172"/>
  <c r="O10"/>
  <c r="N158"/>
  <c r="N157" s="1"/>
  <c r="J90" l="1"/>
  <c r="P90" s="1"/>
  <c r="N182"/>
  <c r="N181" s="1"/>
  <c r="N156"/>
  <c r="N155" s="1"/>
  <c r="N154" s="1"/>
  <c r="N118"/>
  <c r="N72"/>
  <c r="N66"/>
  <c r="N59"/>
  <c r="N20"/>
  <c r="N15" s="1"/>
  <c r="N14" l="1"/>
  <c r="N180"/>
  <c r="N178" s="1"/>
  <c r="N179"/>
  <c r="J37"/>
  <c r="I87"/>
  <c r="J87"/>
  <c r="H87"/>
  <c r="P87" l="1"/>
  <c r="J66"/>
  <c r="J30"/>
  <c r="I144" l="1"/>
  <c r="P144" s="1"/>
  <c r="I136"/>
  <c r="P136" s="1"/>
  <c r="H59" l="1"/>
  <c r="L143" l="1"/>
  <c r="P143" s="1"/>
  <c r="I119"/>
  <c r="H119"/>
  <c r="J59"/>
  <c r="I66"/>
  <c r="L109"/>
  <c r="P109" s="1"/>
  <c r="L111"/>
  <c r="P111" s="1"/>
  <c r="I59"/>
  <c r="I20"/>
  <c r="L55"/>
  <c r="I37"/>
  <c r="H37"/>
  <c r="I30"/>
  <c r="H30"/>
  <c r="P55" l="1"/>
  <c r="P30"/>
  <c r="P37"/>
  <c r="I15"/>
  <c r="I14" s="1"/>
  <c r="I118"/>
  <c r="H158" l="1"/>
  <c r="H157" l="1"/>
  <c r="I182"/>
  <c r="L192"/>
  <c r="P192" s="1"/>
  <c r="J182"/>
  <c r="J181" s="1"/>
  <c r="L167"/>
  <c r="I158"/>
  <c r="I157" s="1"/>
  <c r="L104"/>
  <c r="P104" s="1"/>
  <c r="L85"/>
  <c r="L97"/>
  <c r="P97" s="1"/>
  <c r="L102"/>
  <c r="P102" s="1"/>
  <c r="L103"/>
  <c r="P103" s="1"/>
  <c r="L80"/>
  <c r="P80" s="1"/>
  <c r="L81"/>
  <c r="N81" s="1"/>
  <c r="L82"/>
  <c r="L83"/>
  <c r="L84"/>
  <c r="N58" l="1"/>
  <c r="N13" s="1"/>
  <c r="N84"/>
  <c r="P84" s="1"/>
  <c r="N85"/>
  <c r="P85" s="1"/>
  <c r="L158"/>
  <c r="P167"/>
  <c r="N82"/>
  <c r="P82" s="1"/>
  <c r="N83"/>
  <c r="I181"/>
  <c r="I179" s="1"/>
  <c r="J20"/>
  <c r="J15" s="1"/>
  <c r="H20"/>
  <c r="H15" s="1"/>
  <c r="H14" s="1"/>
  <c r="L45"/>
  <c r="P45" s="1"/>
  <c r="N57" l="1"/>
  <c r="P83"/>
  <c r="I180"/>
  <c r="L35"/>
  <c r="P35" s="1"/>
  <c r="L21"/>
  <c r="N12" l="1"/>
  <c r="N10" s="1"/>
  <c r="P21"/>
  <c r="L20"/>
  <c r="N11"/>
  <c r="L171"/>
  <c r="L142"/>
  <c r="P142" s="1"/>
  <c r="L140"/>
  <c r="P140" s="1"/>
  <c r="L121"/>
  <c r="L120" s="1"/>
  <c r="L74"/>
  <c r="P74" s="1"/>
  <c r="L73"/>
  <c r="P73" s="1"/>
  <c r="L28"/>
  <c r="P28" s="1"/>
  <c r="H118"/>
  <c r="I156"/>
  <c r="J158"/>
  <c r="J179"/>
  <c r="H182"/>
  <c r="L119" l="1"/>
  <c r="L15"/>
  <c r="L157"/>
  <c r="P171"/>
  <c r="J157"/>
  <c r="J156" s="1"/>
  <c r="P158"/>
  <c r="P120"/>
  <c r="P121"/>
  <c r="P20"/>
  <c r="H181"/>
  <c r="H180" s="1"/>
  <c r="P59"/>
  <c r="L181"/>
  <c r="J180"/>
  <c r="J178" s="1"/>
  <c r="I178"/>
  <c r="P15" l="1"/>
  <c r="P119"/>
  <c r="H178"/>
  <c r="H179"/>
  <c r="P181"/>
  <c r="P182"/>
  <c r="P157"/>
  <c r="L156"/>
  <c r="L179"/>
  <c r="L180"/>
  <c r="L178" s="1"/>
  <c r="H200"/>
  <c r="I200"/>
  <c r="J201"/>
  <c r="L200"/>
  <c r="P180" l="1"/>
  <c r="P178"/>
  <c r="P179"/>
  <c r="I201"/>
  <c r="I199" s="1"/>
  <c r="H201"/>
  <c r="H199" s="1"/>
  <c r="L201"/>
  <c r="L199" s="1"/>
  <c r="J200"/>
  <c r="J199"/>
  <c r="H66" l="1"/>
  <c r="H81" l="1"/>
  <c r="P81" s="1"/>
  <c r="H72"/>
  <c r="J13"/>
  <c r="L66"/>
  <c r="I72"/>
  <c r="J72"/>
  <c r="L72"/>
  <c r="L58" l="1"/>
  <c r="L13" s="1"/>
  <c r="P66"/>
  <c r="P72"/>
  <c r="H58"/>
  <c r="H156"/>
  <c r="H155" l="1"/>
  <c r="P156"/>
  <c r="H13"/>
  <c r="P58"/>
  <c r="H57"/>
  <c r="L118"/>
  <c r="J118"/>
  <c r="L57"/>
  <c r="I57"/>
  <c r="L14"/>
  <c r="J14"/>
  <c r="I155"/>
  <c r="I154" s="1"/>
  <c r="J155"/>
  <c r="J154" s="1"/>
  <c r="L155"/>
  <c r="L154" s="1"/>
  <c r="L12" l="1"/>
  <c r="H12"/>
  <c r="H154"/>
  <c r="P154" s="1"/>
  <c r="P155"/>
  <c r="P118"/>
  <c r="P14"/>
  <c r="J57"/>
  <c r="J12" s="1"/>
  <c r="J10" s="1"/>
  <c r="I12"/>
  <c r="H11"/>
  <c r="I13"/>
  <c r="I11" s="1"/>
  <c r="K11"/>
  <c r="P10" l="1"/>
  <c r="P57"/>
  <c r="L11"/>
  <c r="P13"/>
  <c r="L10"/>
  <c r="P12"/>
  <c r="I10"/>
  <c r="J11"/>
  <c r="H10"/>
  <c r="P11" l="1"/>
</calcChain>
</file>

<file path=xl/sharedStrings.xml><?xml version="1.0" encoding="utf-8"?>
<sst xmlns="http://schemas.openxmlformats.org/spreadsheetml/2006/main" count="1108" uniqueCount="202">
  <si>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</si>
  <si>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</si>
  <si>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</si>
  <si>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</si>
  <si>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</si>
  <si>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</si>
  <si>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</si>
  <si>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</si>
  <si>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</si>
  <si>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</si>
  <si>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</si>
  <si>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</si>
  <si>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</si>
  <si>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</si>
  <si>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</si>
  <si>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Подпрограмма 3</t>
  </si>
  <si>
    <t>901</t>
  </si>
  <si>
    <t>121</t>
  </si>
  <si>
    <t>х</t>
  </si>
  <si>
    <t>2016 год</t>
  </si>
  <si>
    <t>2017 год</t>
  </si>
  <si>
    <t>2018 год</t>
  </si>
  <si>
    <t>2019 год</t>
  </si>
  <si>
    <t>2020 год</t>
  </si>
  <si>
    <t>Методическое сопровождение развития муниципальной системы образования</t>
  </si>
  <si>
    <t>Реализация методического сопровождения развития муниципальной системы образования</t>
  </si>
  <si>
    <t>0709</t>
  </si>
  <si>
    <t>0130127100</t>
  </si>
  <si>
    <t>0120127100</t>
  </si>
  <si>
    <t>0120183020</t>
  </si>
  <si>
    <t>Развитие дошкольного, общего и дополнительного образования</t>
  </si>
  <si>
    <t>Реализация образовательной программы дошкольного образования</t>
  </si>
  <si>
    <t>Реализация образовательных программ начального общего, основного общего, среднего общего образования</t>
  </si>
  <si>
    <t>Реализация дополнительных общеразвивающих образовательных программ</t>
  </si>
  <si>
    <t>Обеспечение условий осуществления образовательной деятельности по программам дошкольного образования</t>
  </si>
  <si>
    <t>0701</t>
  </si>
  <si>
    <t>0110127060</t>
  </si>
  <si>
    <t>611</t>
  </si>
  <si>
    <t>Мероприятие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</si>
  <si>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и общеобразовательных организациях</t>
  </si>
  <si>
    <t>0110142060</t>
  </si>
  <si>
    <t>0110142100</t>
  </si>
  <si>
    <t>612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</si>
  <si>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</si>
  <si>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0110142040</t>
  </si>
  <si>
    <t>313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</si>
  <si>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 государственных образовательных организаций Республики Карелия</t>
  </si>
  <si>
    <t>0110142030</t>
  </si>
  <si>
    <t>1004</t>
  </si>
  <si>
    <t xml:space="preserve">Мероприятие </t>
  </si>
  <si>
    <t>Компенсация стоимости проезда и провоза багажа к месту использования отпуска и обратно</t>
  </si>
  <si>
    <t>0110183020</t>
  </si>
  <si>
    <t>112</t>
  </si>
  <si>
    <t>0110183040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</si>
  <si>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</si>
  <si>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0104</t>
  </si>
  <si>
    <t>0110242020</t>
  </si>
  <si>
    <t>0412</t>
  </si>
  <si>
    <t>0110227070</t>
  </si>
  <si>
    <t>0505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</si>
  <si>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</si>
  <si>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в муниципальных общеобразовательных организациях</t>
  </si>
  <si>
    <t>0110242050</t>
  </si>
  <si>
    <t>0110242040</t>
  </si>
  <si>
    <t>0110283020</t>
  </si>
  <si>
    <t>Обеспечение условий осуществления образовательной деятельности в учреждениях по внешкольной работе с детьми</t>
  </si>
  <si>
    <t>0110327090</t>
  </si>
  <si>
    <t>0110342040</t>
  </si>
  <si>
    <t>0110383020</t>
  </si>
  <si>
    <t>0100000000</t>
  </si>
  <si>
    <t>0110000000</t>
  </si>
  <si>
    <t>0110100000</t>
  </si>
  <si>
    <t>0110200000</t>
  </si>
  <si>
    <t>0110143020</t>
  </si>
  <si>
    <t>0110143050</t>
  </si>
  <si>
    <t>На компенсацию малообеспеченным гражданам, имеющим право и не получившим направление в детские дошкольные учреждения</t>
  </si>
  <si>
    <t>Субсидия на поддержку мер по обеспечению сбалансированности бюджетов муниципальных образований, связанных с оказанием муниципальных услуг (учреждения дошкольного образования)</t>
  </si>
  <si>
    <t>01101S4060</t>
  </si>
  <si>
    <t>Софинансирование мероприятий на выплату компенсации малообеспеченным гражданам, имеющим право и не получившим направление в ДДУ</t>
  </si>
  <si>
    <t>244</t>
  </si>
  <si>
    <t>0110243010</t>
  </si>
  <si>
    <t>0110243050</t>
  </si>
  <si>
    <t>0110243090</t>
  </si>
  <si>
    <t>0110244010</t>
  </si>
  <si>
    <t>01102S4030</t>
  </si>
  <si>
    <t>01102S4050</t>
  </si>
  <si>
    <t>Организация отдыха детей в каникулярное время (школы)</t>
  </si>
  <si>
    <t>Субсидия на поддержку мер по обеспечению сбалансированности бюджетов муниципальных образований, связанных с оказанием муниципальных услуг (учреждения общего образования)</t>
  </si>
  <si>
    <t>Мероприятия на социально-экономическое развитие территории</t>
  </si>
  <si>
    <t>Стимулирование развития карельского, вепсского и финского языков, организации системы обучения этим языкам в муниципальных образовательных организациях</t>
  </si>
  <si>
    <t>Софинансирование мероприятий на социально-экономическое развитие территории</t>
  </si>
  <si>
    <t>Софинансирование мероприятий на организацию отдыха детей в каникулярное время (школы)</t>
  </si>
  <si>
    <t>129</t>
  </si>
  <si>
    <t>0707</t>
  </si>
  <si>
    <t>0110300000</t>
  </si>
  <si>
    <t>0110343010</t>
  </si>
  <si>
    <t>0110343050</t>
  </si>
  <si>
    <t>01103S4050</t>
  </si>
  <si>
    <t>Организация отдыха детей в каникулярное время (доп. образование)</t>
  </si>
  <si>
    <t>Субсидия на поддержку мер по обеспечению сбалансированности бюджетов муниципальных образований, связанных с оказанием муниципальных услуг (учреждения дополнительного образования)</t>
  </si>
  <si>
    <t>Софинансирование мероприятий на организацию отдыха детей в каникулярное время (доп. образование)</t>
  </si>
  <si>
    <t>622</t>
  </si>
  <si>
    <t>621</t>
  </si>
  <si>
    <t>0120100000</t>
  </si>
  <si>
    <t>Обеспечение условий для осуществления деятельности учреждениями предоставляющими услуги в сфере образования</t>
  </si>
  <si>
    <t>Субсидия на поддержку мер по обеспечению сбалансированности бюджетов муниципальных образований, связанных с оказанием муниципальных услуг (прочие учреждения  образования)</t>
  </si>
  <si>
    <t>0120143050</t>
  </si>
  <si>
    <t>0130100000</t>
  </si>
  <si>
    <t>Субсидия на поддержку мер по обеспечению сбалансированности бюджетов муниципальных образований, связанных с оказанием муниципальных услуг (прочие учреждения образования)</t>
  </si>
  <si>
    <t>0130143050</t>
  </si>
  <si>
    <t xml:space="preserve">Обеспечение условий осуществления образовательной деятельности по основным общеобразовательным программам 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</si>
  <si>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20.12.2013 года №1755-ЗРК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</si>
  <si>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Реализация дополнительной общеобразовательной программы специального (коррекционного) обучения «Квалифицированная коррекция психического и физического развития обучающихся основной общеебразовательной программы дошкольного, начального общего, основного общего образования</t>
  </si>
  <si>
    <t>Подпрограмма 4</t>
  </si>
  <si>
    <t>Развитие муниципальной системы оценки качества образования</t>
  </si>
  <si>
    <t>0140100000</t>
  </si>
  <si>
    <t>Формирование и развитие системы оценки качества образования</t>
  </si>
  <si>
    <t>Мероприятия по развитию кадрового потенциала в сферах дошкольного, общего и дополнительного образования детей</t>
  </si>
  <si>
    <t>0110270350</t>
  </si>
  <si>
    <t>Реализация дополнительных общеобразовательных программ специального (коррекционного) обучения</t>
  </si>
  <si>
    <t>0110142190</t>
  </si>
  <si>
    <t>0110374180</t>
  </si>
  <si>
    <t>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</si>
  <si>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Основное мероприятие </t>
  </si>
  <si>
    <t>Основное мероприятие</t>
  </si>
  <si>
    <t>в том числе:</t>
  </si>
  <si>
    <t>Субсидия на компенсацию дополнительных расходов муниципальных учреждений в связи с изменением ставки налога на имущество организаций</t>
  </si>
  <si>
    <t>0110143170</t>
  </si>
  <si>
    <t>Субсидия на реализацию мероприятий государственной программы Республики Карелия "Развитие образования"</t>
  </si>
  <si>
    <t>0110143200</t>
  </si>
  <si>
    <t>01101S4063</t>
  </si>
  <si>
    <t>Софинансирование мероприятий на проведение медицинского освидетельствования педагогического персонала</t>
  </si>
  <si>
    <t>0110242190</t>
  </si>
  <si>
    <t>0110243170</t>
  </si>
  <si>
    <t>0110243200</t>
  </si>
  <si>
    <t>Мероприятия в области содействия занятости населения</t>
  </si>
  <si>
    <t>0110274180</t>
  </si>
  <si>
    <t>01102S4061</t>
  </si>
  <si>
    <t>01102S4062</t>
  </si>
  <si>
    <t>Софинансирование мероприятий на выплату молодым специалистам образовательных организаций</t>
  </si>
  <si>
    <t>Софинансирование мероприятий на подвоз детей к образовательным организациям</t>
  </si>
  <si>
    <t>0703</t>
  </si>
  <si>
    <t>0110343200</t>
  </si>
  <si>
    <t>01103S4061</t>
  </si>
  <si>
    <t>01201L0270</t>
  </si>
  <si>
    <t>01102S4063</t>
  </si>
  <si>
    <t>Субсидия на компенсация дополнительных расходов муниципальных учреждений в связи  с изменением ставки налога на имущество организаций</t>
  </si>
  <si>
    <t>0110343170</t>
  </si>
  <si>
    <t>Субсидия местным бюджетам на реализацию мероприятий государственной программы Республики Карелия "Эффективное управление региональными и муниципальными финансами« (в целях частичной компенсации расходов на повышение оплаты труда работников бюджтеной сферы)</t>
  </si>
  <si>
    <t>Субсидия местным бюджетам на реализацию мероприятий государственной программы Республики Карелия "Эффективное управление региональными и муниципальными финансами"</t>
  </si>
  <si>
    <t>0110343190</t>
  </si>
  <si>
    <t>На подготовку к проведению Дня Республики Карелия</t>
  </si>
  <si>
    <t>Субсидии на поддержку отрасли культуры</t>
  </si>
  <si>
    <t>01103L5190</t>
  </si>
  <si>
    <t>Софинансирование мероприятий на частичную компенсацию дополнительных расходов на повышение оплаты труда работников муниципальных образовательных учреждений дополнительного образования детей</t>
  </si>
  <si>
    <t>01103S4066</t>
  </si>
  <si>
    <t>2021 год</t>
  </si>
  <si>
    <t>0130143170</t>
  </si>
  <si>
    <t>Реализация мероприятий госпрограммами Республики Карелия «Эффективное управление региональными и муниципальными финансами« в целях частичной компенсации расходов на повышение оплаты труда работников бюджетной сферы</t>
  </si>
  <si>
    <t>01301S4317</t>
  </si>
  <si>
    <t>01201S4317</t>
  </si>
  <si>
    <t>Софинансирование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</si>
  <si>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0705</t>
  </si>
  <si>
    <t>01102S4317</t>
  </si>
  <si>
    <t>Софинансирование мероприятий по обеспечению надлежащих условий для обучения и пребывания детей и повышения энергетической эффективности в муниципальных образовательных организациях</t>
  </si>
  <si>
    <t>01102S4067</t>
  </si>
  <si>
    <t>0110144110</t>
  </si>
  <si>
    <t>Реализация мероприятий по энергосбережению и повышению энергоэффективности в учреждениях дошкольного образования</t>
  </si>
  <si>
    <t>01101S4317</t>
  </si>
  <si>
    <t>2022 год</t>
  </si>
  <si>
    <t xml:space="preserve">Субсидии на реализацию мероприятий государственной программы Российской Федерации "Доступная среда" </t>
  </si>
  <si>
    <t>2023 год</t>
  </si>
  <si>
    <t>Развитие системы образования в Беломорском муниципальном районе» на 2016-2023 годы</t>
  </si>
  <si>
    <t>Компенсация стоимости проезда родителей до ЦРР–Детский сад «Родничок» и обратно</t>
  </si>
  <si>
    <t>«Развитие системы образования в Беломорском муниципальном районе» на 2016-2023 годы</t>
  </si>
  <si>
    <r>
      <t xml:space="preserve">Расходы бюджета муниципального образования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Беломорский муниципальный район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(тыс. руб.),                           по годам</t>
    </r>
  </si>
  <si>
    <t>321</t>
  </si>
  <si>
    <t>01101L2550</t>
  </si>
  <si>
    <t>Субсидия на реализацию мероприятий по благоустройству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</si>
  <si>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01101S4061</t>
  </si>
  <si>
    <t>Софинансирование на мероприятия на проведение ремонтных работ в МОО</t>
  </si>
  <si>
    <t>0110253030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</si>
  <si>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</si>
  <si>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0110275050</t>
  </si>
  <si>
    <t>Реализация мероприятий по соблюдению санитарного режима в муниципальных общеобразовательных организациях</t>
  </si>
  <si>
    <t>01101L3040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</si>
  <si>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</si>
  <si>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x</t>
  </si>
  <si>
    <t>01102S7505</t>
  </si>
  <si>
    <t>Софинансирование мероприятий по соблюдению санитарного режима в муниципальных общеобразовательных организациях</t>
  </si>
  <si>
    <t>0110474220</t>
  </si>
  <si>
    <t>0110400000</t>
  </si>
  <si>
    <t>Обеспечение функционирования модели персонифицированного финансирования дополнительного образования детей</t>
  </si>
  <si>
    <t>Персонифицированное финансирование дополнительного образования детей в МАОУ ДО «Беломорская ДЮСШ им. А.В.Филиппова»</t>
  </si>
  <si>
    <t>0110474230</t>
  </si>
  <si>
    <t xml:space="preserve">Персонифицированное финансирование дополнительного образования детей в МАОУ ДО «Беломорский ЦДО» </t>
  </si>
  <si>
    <t>Персонифицированное финансирование дополнительного образования детей в МУ ДО «Беломорская детская школа искусств имени А.Ю.Бесолова»</t>
  </si>
  <si>
    <t>0110474240</t>
  </si>
  <si>
    <t xml:space="preserve"> к муниципальной программе муниципального образования "Беломорский муниципальный район" "Развитие системы образования в Беломорском муниципальном районе" на 2016-2023 годы"</t>
  </si>
  <si>
    <t>Мероприятия по активной политике занятости населения и социальной поддержке безработных граждан</t>
  </si>
  <si>
    <t>0110171300</t>
  </si>
  <si>
    <t>Приложение №4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</si>
</sst>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;[Red]\-#,##0.0;0.0"/>
    <numFmt numFmtId="166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5" fillId="2" borderId="0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 wrapText="1"/>
    </xf>
    <xf numFmtId="0" fontId="4" fillId="2" borderId="0" xfId="0" applyFont="1" applyFill="1"/>
    <xf numFmtId="165" fontId="7" fillId="2" borderId="0" xfId="1" applyNumberFormat="1" applyFont="1" applyFill="1" applyBorder="1" applyAlignment="1" applyProtection="1">
      <alignment vertical="top"/>
      <protection hidden="1"/>
    </xf>
    <xf numFmtId="0" fontId="4" fillId="2" borderId="0" xfId="0" applyFont="1" applyFill="1" applyBorder="1"/>
    <xf numFmtId="0" fontId="1" fillId="2" borderId="2" xfId="0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1" fillId="2" borderId="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49" fontId="1" fillId="2" borderId="7" xfId="0" applyNumberFormat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164" fontId="1" fillId="2" borderId="7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1" fillId="0" borderId="0" xfId="0" applyFont="1" applyFill="1"/>
    <xf numFmtId="0" fontId="5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166" fontId="1" fillId="0" borderId="2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4"/>
  <sheetViews>
    <sheetView tabSelected="1" view="pageBreakPreview" topLeftCell="A88" zoomScaleNormal="100" zoomScaleSheetLayoutView="100" workbookViewId="0">
      <selection activeCell="J61" sqref="J61"/>
    </sheetView>
  </sheetViews>
  <sheetFormatPr defaultColWidth="7.5703125" defaultRowHeight="12.75"/>
  <cols>
    <col min="1" max="1" width="14.85546875" style="3" customWidth="1"/>
    <col min="2" max="2" width="27" style="3" customWidth="1"/>
    <col min="3" max="3" width="18.5703125" style="3" customWidth="1"/>
    <col min="4" max="4" width="6.28515625" style="3" bestFit="1" customWidth="1"/>
    <col min="5" max="5" width="6.140625" style="3" customWidth="1"/>
    <col min="6" max="6" width="13.28515625" style="3" customWidth="1"/>
    <col min="7" max="7" width="6.42578125" style="3" customWidth="1"/>
    <col min="8" max="9" width="11.140625" style="3" customWidth="1"/>
    <col min="10" max="10" width="11.42578125" style="47" customWidth="1"/>
    <col min="11" max="11" width="10.7109375" style="47" customWidth="1"/>
    <col min="12" max="13" width="11.85546875" style="47" customWidth="1"/>
    <col min="14" max="15" width="10.42578125" style="47" customWidth="1"/>
    <col min="16" max="16" width="12.7109375" style="3" customWidth="1"/>
    <col min="17" max="16384" width="7.5703125" style="3"/>
  </cols>
  <sheetData>
    <row r="1" spans="1:16">
      <c r="N1" s="84" t="s">
        <v>201</v>
      </c>
      <c r="O1" s="84"/>
    </row>
    <row r="2" spans="1:16" s="5" customFormat="1" ht="15" customHeight="1">
      <c r="A2" s="2"/>
      <c r="B2" s="2"/>
      <c r="E2" s="4"/>
      <c r="F2" s="4"/>
      <c r="H2" s="30"/>
      <c r="I2" s="59" t="s">
        <v>198</v>
      </c>
      <c r="J2" s="59"/>
      <c r="K2" s="59"/>
      <c r="L2" s="59"/>
      <c r="M2" s="59"/>
      <c r="N2" s="59"/>
      <c r="O2" s="59"/>
    </row>
    <row r="3" spans="1:16" s="5" customFormat="1" ht="21.75" customHeight="1">
      <c r="A3" s="2"/>
      <c r="B3" s="2"/>
      <c r="C3" s="4"/>
      <c r="D3" s="4"/>
      <c r="E3" s="4"/>
      <c r="F3" s="4"/>
      <c r="G3" s="30"/>
      <c r="H3" s="30"/>
      <c r="I3" s="59"/>
      <c r="J3" s="59"/>
      <c r="K3" s="59"/>
      <c r="L3" s="59"/>
      <c r="M3" s="59"/>
      <c r="N3" s="59"/>
      <c r="O3" s="59"/>
    </row>
    <row r="4" spans="1:16" s="5" customFormat="1" ht="25.5" customHeight="1">
      <c r="A4" s="81" t="s">
        <v>11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6" s="5" customFormat="1" ht="18.75" customHeight="1">
      <c r="A5" s="82" t="s">
        <v>174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6" s="5" customFormat="1" ht="11.25" hidden="1" customHeight="1">
      <c r="A6" s="1"/>
      <c r="B6" s="1"/>
      <c r="C6" s="1"/>
      <c r="D6" s="1"/>
      <c r="E6" s="1"/>
      <c r="F6" s="1"/>
      <c r="G6" s="1"/>
      <c r="H6" s="1"/>
      <c r="I6" s="1"/>
      <c r="J6" s="48"/>
      <c r="K6" s="48"/>
      <c r="L6" s="48"/>
      <c r="M6" s="48"/>
      <c r="N6" s="85"/>
      <c r="O6" s="85"/>
    </row>
    <row r="7" spans="1:16" s="5" customFormat="1" ht="38.25" customHeight="1">
      <c r="A7" s="64" t="s">
        <v>12</v>
      </c>
      <c r="B7" s="64" t="s">
        <v>14</v>
      </c>
      <c r="C7" s="64" t="s">
        <v>9</v>
      </c>
      <c r="D7" s="72" t="s">
        <v>8</v>
      </c>
      <c r="E7" s="73"/>
      <c r="F7" s="73"/>
      <c r="G7" s="74"/>
      <c r="H7" s="63" t="s">
        <v>175</v>
      </c>
      <c r="I7" s="63"/>
      <c r="J7" s="63"/>
      <c r="K7" s="63"/>
      <c r="L7" s="63"/>
      <c r="M7" s="63"/>
      <c r="N7" s="63"/>
      <c r="O7" s="63"/>
    </row>
    <row r="8" spans="1:16" s="5" customFormat="1" ht="39" customHeight="1">
      <c r="A8" s="65"/>
      <c r="B8" s="66"/>
      <c r="C8" s="66"/>
      <c r="D8" s="6" t="s">
        <v>7</v>
      </c>
      <c r="E8" s="6" t="s">
        <v>6</v>
      </c>
      <c r="F8" s="6" t="s">
        <v>5</v>
      </c>
      <c r="G8" s="6" t="s">
        <v>4</v>
      </c>
      <c r="H8" s="6" t="s">
        <v>19</v>
      </c>
      <c r="I8" s="6" t="s">
        <v>20</v>
      </c>
      <c r="J8" s="49" t="s">
        <v>21</v>
      </c>
      <c r="K8" s="49" t="s">
        <v>22</v>
      </c>
      <c r="L8" s="49" t="s">
        <v>23</v>
      </c>
      <c r="M8" s="49" t="s">
        <v>156</v>
      </c>
      <c r="N8" s="49" t="s">
        <v>169</v>
      </c>
      <c r="O8" s="49" t="s">
        <v>171</v>
      </c>
    </row>
    <row r="9" spans="1:16" s="5" customFormat="1" ht="9.75" customHeigh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50">
        <v>10</v>
      </c>
      <c r="K9" s="50">
        <v>11</v>
      </c>
      <c r="L9" s="50">
        <v>12</v>
      </c>
      <c r="M9" s="50">
        <v>13</v>
      </c>
      <c r="N9" s="50">
        <v>14</v>
      </c>
      <c r="O9" s="50">
        <v>15</v>
      </c>
    </row>
    <row r="10" spans="1:16" s="10" customFormat="1" ht="16.5" customHeight="1">
      <c r="A10" s="60" t="s">
        <v>1</v>
      </c>
      <c r="B10" s="60" t="s">
        <v>172</v>
      </c>
      <c r="C10" s="7" t="s">
        <v>10</v>
      </c>
      <c r="D10" s="8" t="s">
        <v>18</v>
      </c>
      <c r="E10" s="8" t="s">
        <v>18</v>
      </c>
      <c r="F10" s="8" t="s">
        <v>18</v>
      </c>
      <c r="G10" s="8" t="s">
        <v>18</v>
      </c>
      <c r="H10" s="34">
        <f t="shared" ref="H10:O11" si="0">H12+H154+H178+H199</f>
        <v>312077.24000000005</v>
      </c>
      <c r="I10" s="34">
        <f t="shared" si="0"/>
        <v>324481.60000000003</v>
      </c>
      <c r="J10" s="57">
        <f t="shared" si="0"/>
        <v>402949.39999999997</v>
      </c>
      <c r="K10" s="57">
        <f t="shared" si="0"/>
        <v>415020.6</v>
      </c>
      <c r="L10" s="57">
        <f t="shared" si="0"/>
        <v>449714.07600000006</v>
      </c>
      <c r="M10" s="57">
        <f t="shared" si="0"/>
        <v>374851.9</v>
      </c>
      <c r="N10" s="57">
        <f t="shared" si="0"/>
        <v>355317.3</v>
      </c>
      <c r="O10" s="57">
        <f t="shared" si="0"/>
        <v>355317.3</v>
      </c>
      <c r="P10" s="9">
        <f>SUM(H10:O10)</f>
        <v>2989729.4159999997</v>
      </c>
    </row>
    <row r="11" spans="1:16" s="10" customFormat="1" ht="25.5">
      <c r="A11" s="62"/>
      <c r="B11" s="62"/>
      <c r="C11" s="7" t="s">
        <v>3</v>
      </c>
      <c r="D11" s="8" t="s">
        <v>18</v>
      </c>
      <c r="E11" s="8" t="s">
        <v>18</v>
      </c>
      <c r="F11" s="11" t="s">
        <v>69</v>
      </c>
      <c r="G11" s="8" t="s">
        <v>18</v>
      </c>
      <c r="H11" s="34">
        <f t="shared" si="0"/>
        <v>312077.24000000005</v>
      </c>
      <c r="I11" s="34">
        <f t="shared" si="0"/>
        <v>324481.60000000003</v>
      </c>
      <c r="J11" s="57">
        <f t="shared" si="0"/>
        <v>402949.39999999997</v>
      </c>
      <c r="K11" s="57">
        <f t="shared" si="0"/>
        <v>415020.6</v>
      </c>
      <c r="L11" s="57">
        <f t="shared" si="0"/>
        <v>449714.07600000006</v>
      </c>
      <c r="M11" s="57">
        <f t="shared" si="0"/>
        <v>374851.9</v>
      </c>
      <c r="N11" s="57">
        <f t="shared" si="0"/>
        <v>355317.3</v>
      </c>
      <c r="O11" s="57">
        <f t="shared" si="0"/>
        <v>355317.3</v>
      </c>
      <c r="P11" s="9">
        <f t="shared" ref="P11:P82" si="1">SUM(H11:O11)</f>
        <v>2989729.4159999997</v>
      </c>
    </row>
    <row r="12" spans="1:16" s="10" customFormat="1" ht="15">
      <c r="A12" s="67" t="s">
        <v>0</v>
      </c>
      <c r="B12" s="58" t="s">
        <v>30</v>
      </c>
      <c r="C12" s="7" t="s">
        <v>10</v>
      </c>
      <c r="D12" s="8" t="s">
        <v>18</v>
      </c>
      <c r="E12" s="8" t="s">
        <v>18</v>
      </c>
      <c r="F12" s="8" t="s">
        <v>18</v>
      </c>
      <c r="G12" s="8" t="s">
        <v>18</v>
      </c>
      <c r="H12" s="34">
        <f t="shared" ref="H12:J13" si="2">H14+H57+H118</f>
        <v>307286.28000000003</v>
      </c>
      <c r="I12" s="34">
        <f t="shared" si="2"/>
        <v>317892.40000000002</v>
      </c>
      <c r="J12" s="57">
        <f t="shared" si="2"/>
        <v>397269.49999999994</v>
      </c>
      <c r="K12" s="57">
        <f>K14+K57+K118+K150</f>
        <v>408712.9</v>
      </c>
      <c r="L12" s="57">
        <f>L14+L57+L118+L150</f>
        <v>443285.57600000006</v>
      </c>
      <c r="M12" s="57">
        <f>M14+M57+M118+M150</f>
        <v>369634.4</v>
      </c>
      <c r="N12" s="57">
        <f>N14+N57+N118+N150</f>
        <v>350099.8</v>
      </c>
      <c r="O12" s="57">
        <f>O14+O57+O118+O150</f>
        <v>350099.8</v>
      </c>
      <c r="P12" s="9">
        <f t="shared" si="1"/>
        <v>2944280.656</v>
      </c>
    </row>
    <row r="13" spans="1:16" s="10" customFormat="1" ht="25.5" customHeight="1">
      <c r="A13" s="68"/>
      <c r="B13" s="58"/>
      <c r="C13" s="7" t="s">
        <v>2</v>
      </c>
      <c r="D13" s="8" t="s">
        <v>18</v>
      </c>
      <c r="E13" s="8" t="s">
        <v>18</v>
      </c>
      <c r="F13" s="11" t="s">
        <v>70</v>
      </c>
      <c r="G13" s="8" t="s">
        <v>18</v>
      </c>
      <c r="H13" s="34">
        <f t="shared" si="2"/>
        <v>307286.28000000003</v>
      </c>
      <c r="I13" s="34">
        <f t="shared" si="2"/>
        <v>317892.40000000002</v>
      </c>
      <c r="J13" s="57">
        <f t="shared" si="2"/>
        <v>397269.49999999994</v>
      </c>
      <c r="K13" s="57">
        <f>K15+K58+K119+K150</f>
        <v>408712.9</v>
      </c>
      <c r="L13" s="57">
        <f>L15+L58+L119+L150</f>
        <v>443285.57600000006</v>
      </c>
      <c r="M13" s="57">
        <f>M15+M58+M119+M150</f>
        <v>369634.4</v>
      </c>
      <c r="N13" s="57">
        <f>N15+N58+N119+N150</f>
        <v>350099.8</v>
      </c>
      <c r="O13" s="57">
        <f>O15+O58+O119+O150</f>
        <v>350099.8</v>
      </c>
      <c r="P13" s="9">
        <f t="shared" si="1"/>
        <v>2944280.656</v>
      </c>
    </row>
    <row r="14" spans="1:16" s="10" customFormat="1" ht="16.5" customHeight="1">
      <c r="A14" s="60" t="s">
        <v>123</v>
      </c>
      <c r="B14" s="60" t="s">
        <v>31</v>
      </c>
      <c r="C14" s="7" t="s">
        <v>10</v>
      </c>
      <c r="D14" s="8" t="s">
        <v>18</v>
      </c>
      <c r="E14" s="8" t="s">
        <v>18</v>
      </c>
      <c r="F14" s="8" t="s">
        <v>18</v>
      </c>
      <c r="G14" s="8" t="s">
        <v>18</v>
      </c>
      <c r="H14" s="34">
        <f>H15</f>
        <v>83965.900000000009</v>
      </c>
      <c r="I14" s="34">
        <f>I15</f>
        <v>87342.1</v>
      </c>
      <c r="J14" s="57">
        <f>J15</f>
        <v>121245</v>
      </c>
      <c r="K14" s="57">
        <f t="shared" ref="K14:O14" si="3">K15</f>
        <v>127956.1</v>
      </c>
      <c r="L14" s="57">
        <f t="shared" si="3"/>
        <v>141530.90000000002</v>
      </c>
      <c r="M14" s="57">
        <f t="shared" si="3"/>
        <v>118407.6</v>
      </c>
      <c r="N14" s="57">
        <f t="shared" si="3"/>
        <v>111543.6</v>
      </c>
      <c r="O14" s="57">
        <f t="shared" si="3"/>
        <v>111543.6</v>
      </c>
      <c r="P14" s="9">
        <f t="shared" si="1"/>
        <v>903534.79999999993</v>
      </c>
    </row>
    <row r="15" spans="1:16" s="10" customFormat="1" ht="24" customHeight="1">
      <c r="A15" s="62"/>
      <c r="B15" s="62"/>
      <c r="C15" s="7" t="s">
        <v>2</v>
      </c>
      <c r="D15" s="11" t="s">
        <v>18</v>
      </c>
      <c r="E15" s="11" t="s">
        <v>18</v>
      </c>
      <c r="F15" s="11" t="s">
        <v>71</v>
      </c>
      <c r="G15" s="11" t="s">
        <v>18</v>
      </c>
      <c r="H15" s="34">
        <f>H17+H20+H26+H28+H29+H34+H35+H45+H47+H51</f>
        <v>83965.900000000009</v>
      </c>
      <c r="I15" s="34">
        <f>I16+I20+I27+I30+I36+I37+I47+I51+I55+I29</f>
        <v>87342.1</v>
      </c>
      <c r="J15" s="57">
        <f>J16+J20+J27+J30+J36+J37+J47+J51+J55+J29</f>
        <v>121245</v>
      </c>
      <c r="K15" s="57">
        <f>K16+K20+K27+K30+K36+K37+K55+K29+K34+K35+K43+K45+K56+K26+K28+K46+K50+K44</f>
        <v>127956.1</v>
      </c>
      <c r="L15" s="57">
        <f>L16+L20+L30+L36+L37+L55+L29+L34+L35+L43+L45+L56+L28+L46+L50+L49+L54+L25</f>
        <v>141530.90000000002</v>
      </c>
      <c r="M15" s="57">
        <f>M16+M20+M27+M30+M36+M37+M55+M29+M34+M35+M43+M45+M56+M26+M28+M46+M50+M49</f>
        <v>118407.6</v>
      </c>
      <c r="N15" s="57">
        <f>N16+N20+N27+N30+N36+N37+N55+N29+N34+N35+N43+N45+N56+N26+N28+N46+N50+N49</f>
        <v>111543.6</v>
      </c>
      <c r="O15" s="57">
        <f>O16+O20+O27+O30+O36+O37+O55+O29+O34+O35+O43+O45+O56+O26+O28+O46+O50+O49</f>
        <v>111543.6</v>
      </c>
      <c r="P15" s="9">
        <f t="shared" si="1"/>
        <v>903534.79999999993</v>
      </c>
    </row>
    <row r="16" spans="1:16" s="10" customFormat="1" ht="18" customHeight="1">
      <c r="A16" s="60" t="s">
        <v>38</v>
      </c>
      <c r="B16" s="60" t="s">
        <v>34</v>
      </c>
      <c r="C16" s="7" t="s">
        <v>10</v>
      </c>
      <c r="D16" s="11" t="s">
        <v>18</v>
      </c>
      <c r="E16" s="11" t="s">
        <v>18</v>
      </c>
      <c r="F16" s="11" t="s">
        <v>36</v>
      </c>
      <c r="G16" s="11" t="s">
        <v>18</v>
      </c>
      <c r="H16" s="34">
        <f>H17+H18+H19</f>
        <v>19473.900000000001</v>
      </c>
      <c r="I16" s="34">
        <f t="shared" ref="I16:J16" si="4">I17+I18+I19</f>
        <v>22818.6</v>
      </c>
      <c r="J16" s="57">
        <f t="shared" si="4"/>
        <v>26361</v>
      </c>
      <c r="K16" s="57">
        <f>SUM(K17:K19)</f>
        <v>28387.000000000004</v>
      </c>
      <c r="L16" s="57">
        <f>SUM(L17:L19)</f>
        <v>35991.100000000006</v>
      </c>
      <c r="M16" s="57">
        <f t="shared" ref="M16" si="5">SUM(M17:M19)</f>
        <v>27984.6</v>
      </c>
      <c r="N16" s="57">
        <f t="shared" ref="N16" si="6">SUM(N17:N19)</f>
        <v>25907.599999999999</v>
      </c>
      <c r="O16" s="57">
        <f t="shared" ref="O16" si="7">SUM(O17:O19)</f>
        <v>25907.599999999999</v>
      </c>
      <c r="P16" s="9">
        <f t="shared" si="1"/>
        <v>212831.40000000002</v>
      </c>
    </row>
    <row r="17" spans="1:20" s="10" customFormat="1" ht="24" customHeight="1">
      <c r="A17" s="61"/>
      <c r="B17" s="61"/>
      <c r="C17" s="12" t="s">
        <v>2</v>
      </c>
      <c r="D17" s="11" t="s">
        <v>16</v>
      </c>
      <c r="E17" s="11" t="s">
        <v>35</v>
      </c>
      <c r="F17" s="11" t="s">
        <v>36</v>
      </c>
      <c r="G17" s="11" t="s">
        <v>37</v>
      </c>
      <c r="H17" s="34">
        <v>19473.900000000001</v>
      </c>
      <c r="I17" s="34">
        <v>22797.3</v>
      </c>
      <c r="J17" s="57">
        <v>26331</v>
      </c>
      <c r="K17" s="57">
        <v>27189.200000000001</v>
      </c>
      <c r="L17" s="57">
        <v>35270.300000000003</v>
      </c>
      <c r="M17" s="57">
        <v>27641.599999999999</v>
      </c>
      <c r="N17" s="57">
        <v>25564.6</v>
      </c>
      <c r="O17" s="57">
        <v>25564.6</v>
      </c>
      <c r="P17" s="9">
        <f t="shared" si="1"/>
        <v>209832.5</v>
      </c>
    </row>
    <row r="18" spans="1:20" s="10" customFormat="1" ht="16.5" customHeight="1">
      <c r="A18" s="61"/>
      <c r="B18" s="61"/>
      <c r="C18" s="12" t="s">
        <v>2</v>
      </c>
      <c r="D18" s="11" t="s">
        <v>16</v>
      </c>
      <c r="E18" s="11" t="s">
        <v>35</v>
      </c>
      <c r="F18" s="11" t="s">
        <v>36</v>
      </c>
      <c r="G18" s="11" t="s">
        <v>42</v>
      </c>
      <c r="H18" s="34">
        <v>0</v>
      </c>
      <c r="I18" s="34">
        <v>21.3</v>
      </c>
      <c r="J18" s="57">
        <v>30</v>
      </c>
      <c r="K18" s="57">
        <v>1195.9000000000001</v>
      </c>
      <c r="L18" s="57">
        <v>715.8</v>
      </c>
      <c r="M18" s="57">
        <v>338</v>
      </c>
      <c r="N18" s="57">
        <v>338</v>
      </c>
      <c r="O18" s="57">
        <v>338</v>
      </c>
      <c r="P18" s="9">
        <f t="shared" si="1"/>
        <v>2977</v>
      </c>
    </row>
    <row r="19" spans="1:20" s="10" customFormat="1" ht="16.5" customHeight="1">
      <c r="A19" s="62"/>
      <c r="B19" s="62"/>
      <c r="C19" s="12" t="s">
        <v>2</v>
      </c>
      <c r="D19" s="11" t="s">
        <v>16</v>
      </c>
      <c r="E19" s="11" t="s">
        <v>162</v>
      </c>
      <c r="F19" s="11" t="s">
        <v>36</v>
      </c>
      <c r="G19" s="11" t="s">
        <v>37</v>
      </c>
      <c r="H19" s="34">
        <v>0</v>
      </c>
      <c r="I19" s="34">
        <v>0</v>
      </c>
      <c r="J19" s="57">
        <v>0</v>
      </c>
      <c r="K19" s="57">
        <v>1.9</v>
      </c>
      <c r="L19" s="57">
        <v>5</v>
      </c>
      <c r="M19" s="57">
        <v>5</v>
      </c>
      <c r="N19" s="57">
        <v>5</v>
      </c>
      <c r="O19" s="57">
        <v>5</v>
      </c>
      <c r="P19" s="9">
        <f t="shared" si="1"/>
        <v>21.9</v>
      </c>
    </row>
    <row r="20" spans="1:20" s="13" customFormat="1" ht="15">
      <c r="A20" s="60" t="s">
        <v>49</v>
      </c>
      <c r="B20" s="60" t="s">
        <v>46</v>
      </c>
      <c r="C20" s="7" t="s">
        <v>10</v>
      </c>
      <c r="D20" s="8" t="s">
        <v>18</v>
      </c>
      <c r="E20" s="8" t="s">
        <v>18</v>
      </c>
      <c r="F20" s="11" t="s">
        <v>47</v>
      </c>
      <c r="G20" s="8" t="s">
        <v>18</v>
      </c>
      <c r="H20" s="34">
        <f>SUM(H21:H24)</f>
        <v>6495</v>
      </c>
      <c r="I20" s="34">
        <f>SUM(I21:I24)</f>
        <v>7343</v>
      </c>
      <c r="J20" s="57">
        <f t="shared" ref="J20:N20" si="8">SUM(J21:J24)</f>
        <v>8909.5</v>
      </c>
      <c r="K20" s="57">
        <f t="shared" si="8"/>
        <v>7452.0999999999995</v>
      </c>
      <c r="L20" s="57">
        <f>SUM(L21:L24)</f>
        <v>6787</v>
      </c>
      <c r="M20" s="57">
        <f t="shared" ref="M20" si="9">SUM(M21:M24)</f>
        <v>9878</v>
      </c>
      <c r="N20" s="57">
        <f t="shared" si="8"/>
        <v>9329</v>
      </c>
      <c r="O20" s="57">
        <f t="shared" ref="O20" si="10">SUM(O21:O24)</f>
        <v>9329</v>
      </c>
      <c r="P20" s="9">
        <f t="shared" si="1"/>
        <v>65522.6</v>
      </c>
    </row>
    <row r="21" spans="1:20" s="13" customFormat="1" ht="26.25" customHeight="1">
      <c r="A21" s="61"/>
      <c r="B21" s="61"/>
      <c r="C21" s="7" t="s">
        <v>2</v>
      </c>
      <c r="D21" s="11" t="s">
        <v>16</v>
      </c>
      <c r="E21" s="11" t="s">
        <v>48</v>
      </c>
      <c r="F21" s="11" t="s">
        <v>47</v>
      </c>
      <c r="G21" s="11" t="s">
        <v>79</v>
      </c>
      <c r="H21" s="34">
        <v>68</v>
      </c>
      <c r="I21" s="34">
        <v>0</v>
      </c>
      <c r="J21" s="57">
        <v>0</v>
      </c>
      <c r="K21" s="57">
        <v>0</v>
      </c>
      <c r="L21" s="57">
        <f>K21</f>
        <v>0</v>
      </c>
      <c r="M21" s="57">
        <v>0</v>
      </c>
      <c r="N21" s="57">
        <v>0</v>
      </c>
      <c r="O21" s="57">
        <v>0</v>
      </c>
      <c r="P21" s="9">
        <f t="shared" si="1"/>
        <v>68</v>
      </c>
    </row>
    <row r="22" spans="1:20" s="13" customFormat="1" ht="26.25" customHeight="1">
      <c r="A22" s="61"/>
      <c r="B22" s="61"/>
      <c r="C22" s="71" t="s">
        <v>2</v>
      </c>
      <c r="D22" s="79" t="s">
        <v>16</v>
      </c>
      <c r="E22" s="79" t="s">
        <v>48</v>
      </c>
      <c r="F22" s="78" t="s">
        <v>47</v>
      </c>
      <c r="G22" s="78" t="s">
        <v>45</v>
      </c>
      <c r="H22" s="70">
        <v>6427</v>
      </c>
      <c r="I22" s="70">
        <v>7266</v>
      </c>
      <c r="J22" s="77">
        <v>8861.7000000000007</v>
      </c>
      <c r="K22" s="75">
        <v>7398.9</v>
      </c>
      <c r="L22" s="77">
        <v>6731</v>
      </c>
      <c r="M22" s="57">
        <v>9827</v>
      </c>
      <c r="N22" s="57">
        <v>9281</v>
      </c>
      <c r="O22" s="57">
        <v>9281</v>
      </c>
      <c r="P22" s="9">
        <f t="shared" si="1"/>
        <v>65073.599999999999</v>
      </c>
    </row>
    <row r="23" spans="1:20" s="13" customFormat="1" ht="61.5" hidden="1" customHeight="1">
      <c r="A23" s="61"/>
      <c r="B23" s="61"/>
      <c r="C23" s="71"/>
      <c r="D23" s="80"/>
      <c r="E23" s="80"/>
      <c r="F23" s="78"/>
      <c r="G23" s="78"/>
      <c r="H23" s="70"/>
      <c r="I23" s="70"/>
      <c r="J23" s="77"/>
      <c r="K23" s="76"/>
      <c r="L23" s="77"/>
      <c r="M23" s="57"/>
      <c r="N23" s="57"/>
      <c r="O23" s="57"/>
      <c r="P23" s="9">
        <f t="shared" si="1"/>
        <v>0</v>
      </c>
      <c r="Q23" s="14"/>
      <c r="R23" s="14"/>
      <c r="S23" s="15"/>
      <c r="T23" s="15"/>
    </row>
    <row r="24" spans="1:20" s="13" customFormat="1" ht="25.5">
      <c r="A24" s="62"/>
      <c r="B24" s="62"/>
      <c r="C24" s="16" t="s">
        <v>2</v>
      </c>
      <c r="D24" s="17" t="s">
        <v>16</v>
      </c>
      <c r="E24" s="17" t="s">
        <v>48</v>
      </c>
      <c r="F24" s="11" t="s">
        <v>47</v>
      </c>
      <c r="G24" s="11" t="s">
        <v>37</v>
      </c>
      <c r="H24" s="34">
        <v>0</v>
      </c>
      <c r="I24" s="34">
        <v>77</v>
      </c>
      <c r="J24" s="57">
        <v>47.8</v>
      </c>
      <c r="K24" s="57">
        <v>53.2</v>
      </c>
      <c r="L24" s="57">
        <v>56</v>
      </c>
      <c r="M24" s="57">
        <v>51</v>
      </c>
      <c r="N24" s="57">
        <v>48</v>
      </c>
      <c r="O24" s="57">
        <v>48</v>
      </c>
      <c r="P24" s="9">
        <f t="shared" si="1"/>
        <v>381</v>
      </c>
      <c r="Q24" s="14"/>
      <c r="R24" s="14"/>
    </row>
    <row r="25" spans="1:20" s="10" customFormat="1" ht="25.5">
      <c r="A25" s="60" t="s">
        <v>38</v>
      </c>
      <c r="B25" s="60" t="s">
        <v>43</v>
      </c>
      <c r="C25" s="12" t="s">
        <v>2</v>
      </c>
      <c r="D25" s="8" t="s">
        <v>18</v>
      </c>
      <c r="E25" s="8" t="s">
        <v>18</v>
      </c>
      <c r="F25" s="35" t="s">
        <v>44</v>
      </c>
      <c r="G25" s="8" t="s">
        <v>18</v>
      </c>
      <c r="H25" s="34">
        <v>1017.4</v>
      </c>
      <c r="I25" s="34">
        <v>0</v>
      </c>
      <c r="J25" s="57">
        <v>0</v>
      </c>
      <c r="K25" s="57">
        <v>0</v>
      </c>
      <c r="L25" s="57">
        <f>L26+L27</f>
        <v>1058</v>
      </c>
      <c r="M25" s="57">
        <f t="shared" ref="M25:O25" si="11">M26+M27</f>
        <v>904</v>
      </c>
      <c r="N25" s="57">
        <f t="shared" si="11"/>
        <v>816</v>
      </c>
      <c r="O25" s="57">
        <f t="shared" si="11"/>
        <v>816</v>
      </c>
      <c r="P25" s="9">
        <f t="shared" ref="P25" si="12">SUM(H25:O25)</f>
        <v>4611.3999999999996</v>
      </c>
    </row>
    <row r="26" spans="1:20" s="10" customFormat="1" ht="25.5" customHeight="1">
      <c r="A26" s="61"/>
      <c r="B26" s="61"/>
      <c r="C26" s="12" t="s">
        <v>2</v>
      </c>
      <c r="D26" s="11" t="s">
        <v>16</v>
      </c>
      <c r="E26" s="11" t="s">
        <v>35</v>
      </c>
      <c r="F26" s="11" t="s">
        <v>44</v>
      </c>
      <c r="G26" s="11" t="s">
        <v>45</v>
      </c>
      <c r="H26" s="34">
        <v>1017.4</v>
      </c>
      <c r="I26" s="34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  <c r="P26" s="9">
        <f t="shared" si="1"/>
        <v>1017.4</v>
      </c>
    </row>
    <row r="27" spans="1:20" s="10" customFormat="1" ht="115.5" customHeight="1">
      <c r="A27" s="62"/>
      <c r="B27" s="62"/>
      <c r="C27" s="12" t="s">
        <v>2</v>
      </c>
      <c r="D27" s="11" t="s">
        <v>16</v>
      </c>
      <c r="E27" s="11" t="s">
        <v>35</v>
      </c>
      <c r="F27" s="11" t="s">
        <v>44</v>
      </c>
      <c r="G27" s="11" t="s">
        <v>42</v>
      </c>
      <c r="H27" s="34">
        <v>0</v>
      </c>
      <c r="I27" s="34">
        <v>940</v>
      </c>
      <c r="J27" s="57">
        <v>903</v>
      </c>
      <c r="K27" s="57">
        <v>761</v>
      </c>
      <c r="L27" s="57">
        <v>1058</v>
      </c>
      <c r="M27" s="57">
        <v>904</v>
      </c>
      <c r="N27" s="57">
        <v>816</v>
      </c>
      <c r="O27" s="57">
        <v>816</v>
      </c>
      <c r="P27" s="9">
        <f t="shared" si="1"/>
        <v>6198</v>
      </c>
    </row>
    <row r="28" spans="1:20" s="10" customFormat="1" ht="104.25" customHeight="1">
      <c r="A28" s="18" t="s">
        <v>38</v>
      </c>
      <c r="B28" s="18" t="s">
        <v>39</v>
      </c>
      <c r="C28" s="7" t="s">
        <v>2</v>
      </c>
      <c r="D28" s="11" t="s">
        <v>16</v>
      </c>
      <c r="E28" s="11" t="s">
        <v>35</v>
      </c>
      <c r="F28" s="11" t="s">
        <v>40</v>
      </c>
      <c r="G28" s="11" t="s">
        <v>37</v>
      </c>
      <c r="H28" s="34">
        <v>52345</v>
      </c>
      <c r="I28" s="34">
        <v>0</v>
      </c>
      <c r="J28" s="57">
        <v>0</v>
      </c>
      <c r="K28" s="57">
        <v>0</v>
      </c>
      <c r="L28" s="57">
        <f>K28</f>
        <v>0</v>
      </c>
      <c r="M28" s="57">
        <v>0</v>
      </c>
      <c r="N28" s="57">
        <v>0</v>
      </c>
      <c r="O28" s="57">
        <v>0</v>
      </c>
      <c r="P28" s="9">
        <f t="shared" si="1"/>
        <v>52345</v>
      </c>
    </row>
    <row r="29" spans="1:20" s="10" customFormat="1" ht="228.75" customHeight="1">
      <c r="A29" s="18" t="s">
        <v>38</v>
      </c>
      <c r="B29" s="18" t="s">
        <v>111</v>
      </c>
      <c r="C29" s="7" t="s">
        <v>2</v>
      </c>
      <c r="D29" s="11" t="s">
        <v>16</v>
      </c>
      <c r="E29" s="11" t="s">
        <v>35</v>
      </c>
      <c r="F29" s="11" t="s">
        <v>41</v>
      </c>
      <c r="G29" s="11" t="s">
        <v>42</v>
      </c>
      <c r="H29" s="34">
        <v>45</v>
      </c>
      <c r="I29" s="34">
        <v>45</v>
      </c>
      <c r="J29" s="57">
        <v>13</v>
      </c>
      <c r="K29" s="57">
        <v>32</v>
      </c>
      <c r="L29" s="57">
        <v>50</v>
      </c>
      <c r="M29" s="57">
        <v>42</v>
      </c>
      <c r="N29" s="57">
        <v>39</v>
      </c>
      <c r="O29" s="57">
        <v>39</v>
      </c>
      <c r="P29" s="9">
        <f t="shared" si="1"/>
        <v>305</v>
      </c>
    </row>
    <row r="30" spans="1:20" s="10" customFormat="1" ht="15" customHeight="1">
      <c r="A30" s="60" t="s">
        <v>38</v>
      </c>
      <c r="B30" s="60" t="s">
        <v>122</v>
      </c>
      <c r="C30" s="7" t="s">
        <v>125</v>
      </c>
      <c r="D30" s="11" t="s">
        <v>18</v>
      </c>
      <c r="E30" s="11" t="s">
        <v>18</v>
      </c>
      <c r="F30" s="11" t="s">
        <v>120</v>
      </c>
      <c r="G30" s="11" t="s">
        <v>18</v>
      </c>
      <c r="H30" s="34">
        <f>H31+H32</f>
        <v>0</v>
      </c>
      <c r="I30" s="34">
        <f t="shared" ref="I30" si="13">I31+I32</f>
        <v>55171.199999999997</v>
      </c>
      <c r="J30" s="57">
        <f>J31+J32</f>
        <v>71992.600000000006</v>
      </c>
      <c r="K30" s="57">
        <f>K31+K32+K33</f>
        <v>77941.8</v>
      </c>
      <c r="L30" s="57">
        <f t="shared" ref="L30:N30" si="14">L31+L32+L33</f>
        <v>93525</v>
      </c>
      <c r="M30" s="57">
        <f t="shared" ref="M30" si="15">M31+M32+M33</f>
        <v>79567</v>
      </c>
      <c r="N30" s="57">
        <f t="shared" si="14"/>
        <v>75420</v>
      </c>
      <c r="O30" s="57">
        <f t="shared" ref="O30" si="16">O31+O32+O33</f>
        <v>75420</v>
      </c>
      <c r="P30" s="9">
        <f t="shared" si="1"/>
        <v>529037.6</v>
      </c>
    </row>
    <row r="31" spans="1:20" s="10" customFormat="1" ht="25.5">
      <c r="A31" s="61"/>
      <c r="B31" s="61"/>
      <c r="C31" s="7" t="s">
        <v>2</v>
      </c>
      <c r="D31" s="11" t="s">
        <v>16</v>
      </c>
      <c r="E31" s="11" t="s">
        <v>35</v>
      </c>
      <c r="F31" s="11" t="s">
        <v>120</v>
      </c>
      <c r="G31" s="11" t="s">
        <v>37</v>
      </c>
      <c r="H31" s="34">
        <v>0</v>
      </c>
      <c r="I31" s="34">
        <v>55102.5</v>
      </c>
      <c r="J31" s="57">
        <v>71746.8</v>
      </c>
      <c r="K31" s="57">
        <v>74995</v>
      </c>
      <c r="L31" s="57">
        <v>87673</v>
      </c>
      <c r="M31" s="57">
        <v>74504</v>
      </c>
      <c r="N31" s="57">
        <v>70382</v>
      </c>
      <c r="O31" s="57">
        <v>70382</v>
      </c>
      <c r="P31" s="9">
        <f t="shared" si="1"/>
        <v>504785.3</v>
      </c>
    </row>
    <row r="32" spans="1:20" s="10" customFormat="1" ht="153.75" customHeight="1">
      <c r="A32" s="61"/>
      <c r="B32" s="61"/>
      <c r="C32" s="7" t="s">
        <v>2</v>
      </c>
      <c r="D32" s="11" t="s">
        <v>16</v>
      </c>
      <c r="E32" s="11" t="s">
        <v>35</v>
      </c>
      <c r="F32" s="11" t="s">
        <v>120</v>
      </c>
      <c r="G32" s="11" t="s">
        <v>42</v>
      </c>
      <c r="H32" s="34">
        <v>0</v>
      </c>
      <c r="I32" s="34">
        <v>68.7</v>
      </c>
      <c r="J32" s="57">
        <v>245.8</v>
      </c>
      <c r="K32" s="57">
        <v>2780.6</v>
      </c>
      <c r="L32" s="57">
        <v>5692</v>
      </c>
      <c r="M32" s="57">
        <v>4922</v>
      </c>
      <c r="N32" s="57">
        <v>4900</v>
      </c>
      <c r="O32" s="57">
        <v>4900</v>
      </c>
      <c r="P32" s="9">
        <f t="shared" si="1"/>
        <v>23509.1</v>
      </c>
    </row>
    <row r="33" spans="1:16" s="10" customFormat="1" ht="33" customHeight="1">
      <c r="A33" s="62"/>
      <c r="B33" s="62"/>
      <c r="C33" s="7" t="s">
        <v>2</v>
      </c>
      <c r="D33" s="11" t="s">
        <v>16</v>
      </c>
      <c r="E33" s="11" t="s">
        <v>162</v>
      </c>
      <c r="F33" s="11" t="s">
        <v>120</v>
      </c>
      <c r="G33" s="11" t="s">
        <v>37</v>
      </c>
      <c r="H33" s="34">
        <v>0</v>
      </c>
      <c r="I33" s="34">
        <v>0</v>
      </c>
      <c r="J33" s="57">
        <v>0</v>
      </c>
      <c r="K33" s="57">
        <v>166.2</v>
      </c>
      <c r="L33" s="57">
        <v>160</v>
      </c>
      <c r="M33" s="57">
        <v>141</v>
      </c>
      <c r="N33" s="57">
        <v>138</v>
      </c>
      <c r="O33" s="57">
        <v>138</v>
      </c>
      <c r="P33" s="9">
        <f t="shared" si="1"/>
        <v>743.2</v>
      </c>
    </row>
    <row r="34" spans="1:16" s="10" customFormat="1" ht="65.25" customHeight="1">
      <c r="A34" s="18" t="s">
        <v>38</v>
      </c>
      <c r="B34" s="18" t="s">
        <v>75</v>
      </c>
      <c r="C34" s="7" t="s">
        <v>2</v>
      </c>
      <c r="D34" s="11" t="s">
        <v>16</v>
      </c>
      <c r="E34" s="11" t="s">
        <v>35</v>
      </c>
      <c r="F34" s="11" t="s">
        <v>73</v>
      </c>
      <c r="G34" s="11" t="s">
        <v>42</v>
      </c>
      <c r="H34" s="34">
        <v>720</v>
      </c>
      <c r="I34" s="34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9">
        <f t="shared" si="1"/>
        <v>720</v>
      </c>
    </row>
    <row r="35" spans="1:16" s="10" customFormat="1" ht="103.5" customHeight="1">
      <c r="A35" s="18" t="s">
        <v>38</v>
      </c>
      <c r="B35" s="18" t="s">
        <v>76</v>
      </c>
      <c r="C35" s="7" t="s">
        <v>2</v>
      </c>
      <c r="D35" s="11" t="s">
        <v>16</v>
      </c>
      <c r="E35" s="11" t="s">
        <v>35</v>
      </c>
      <c r="F35" s="11" t="s">
        <v>74</v>
      </c>
      <c r="G35" s="11" t="s">
        <v>37</v>
      </c>
      <c r="H35" s="34">
        <v>3644.4</v>
      </c>
      <c r="I35" s="34">
        <v>0</v>
      </c>
      <c r="J35" s="57">
        <v>0</v>
      </c>
      <c r="K35" s="57">
        <v>0</v>
      </c>
      <c r="L35" s="57">
        <f>K35</f>
        <v>0</v>
      </c>
      <c r="M35" s="57">
        <v>0</v>
      </c>
      <c r="N35" s="57">
        <v>0</v>
      </c>
      <c r="O35" s="57">
        <v>0</v>
      </c>
      <c r="P35" s="9">
        <f t="shared" si="1"/>
        <v>3644.4</v>
      </c>
    </row>
    <row r="36" spans="1:16" s="10" customFormat="1" ht="139.5" customHeight="1">
      <c r="A36" s="18" t="s">
        <v>38</v>
      </c>
      <c r="B36" s="18" t="s">
        <v>148</v>
      </c>
      <c r="C36" s="7" t="s">
        <v>2</v>
      </c>
      <c r="D36" s="11" t="s">
        <v>16</v>
      </c>
      <c r="E36" s="11" t="s">
        <v>35</v>
      </c>
      <c r="F36" s="11" t="s">
        <v>127</v>
      </c>
      <c r="G36" s="11" t="s">
        <v>37</v>
      </c>
      <c r="H36" s="34">
        <v>0</v>
      </c>
      <c r="I36" s="34">
        <v>0</v>
      </c>
      <c r="J36" s="57">
        <v>11306.7</v>
      </c>
      <c r="K36" s="57">
        <v>8720.4</v>
      </c>
      <c r="L36" s="57">
        <v>0</v>
      </c>
      <c r="M36" s="57">
        <v>0</v>
      </c>
      <c r="N36" s="57">
        <v>0</v>
      </c>
      <c r="O36" s="57">
        <v>0</v>
      </c>
      <c r="P36" s="9">
        <f t="shared" si="1"/>
        <v>20027.099999999999</v>
      </c>
    </row>
    <row r="37" spans="1:16" s="10" customFormat="1" ht="14.25" customHeight="1">
      <c r="A37" s="60" t="s">
        <v>38</v>
      </c>
      <c r="B37" s="60" t="s">
        <v>128</v>
      </c>
      <c r="C37" s="7" t="s">
        <v>10</v>
      </c>
      <c r="D37" s="11" t="s">
        <v>18</v>
      </c>
      <c r="E37" s="11" t="s">
        <v>18</v>
      </c>
      <c r="F37" s="11" t="s">
        <v>129</v>
      </c>
      <c r="G37" s="11" t="s">
        <v>18</v>
      </c>
      <c r="H37" s="34">
        <f>H38+H40</f>
        <v>0</v>
      </c>
      <c r="I37" s="34">
        <f t="shared" ref="I37" si="17">I38+I40</f>
        <v>847.6</v>
      </c>
      <c r="J37" s="57">
        <f>J38+J40+J39</f>
        <v>1529.2</v>
      </c>
      <c r="K37" s="57">
        <f>SUM(K38:K42)</f>
        <v>604</v>
      </c>
      <c r="L37" s="57">
        <f>SUM(L38:L42)</f>
        <v>1710</v>
      </c>
      <c r="M37" s="57">
        <f>SUM(M38:M42)</f>
        <v>0</v>
      </c>
      <c r="N37" s="57">
        <f>SUM(N38:N42)</f>
        <v>0</v>
      </c>
      <c r="O37" s="57">
        <f>SUM(O38:O42)</f>
        <v>0</v>
      </c>
      <c r="P37" s="9">
        <f t="shared" si="1"/>
        <v>4690.8</v>
      </c>
    </row>
    <row r="38" spans="1:16" s="10" customFormat="1" ht="27.75" customHeight="1">
      <c r="A38" s="61"/>
      <c r="B38" s="61"/>
      <c r="C38" s="7" t="s">
        <v>2</v>
      </c>
      <c r="D38" s="11" t="s">
        <v>16</v>
      </c>
      <c r="E38" s="11" t="s">
        <v>35</v>
      </c>
      <c r="F38" s="11" t="s">
        <v>129</v>
      </c>
      <c r="G38" s="11" t="s">
        <v>37</v>
      </c>
      <c r="H38" s="34">
        <v>0</v>
      </c>
      <c r="I38" s="34">
        <v>140.9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9">
        <f t="shared" si="1"/>
        <v>140.9</v>
      </c>
    </row>
    <row r="39" spans="1:16" s="10" customFormat="1" ht="27.75" customHeight="1">
      <c r="A39" s="61"/>
      <c r="B39" s="61"/>
      <c r="C39" s="7" t="s">
        <v>2</v>
      </c>
      <c r="D39" s="11" t="s">
        <v>16</v>
      </c>
      <c r="E39" s="11" t="s">
        <v>26</v>
      </c>
      <c r="F39" s="11" t="s">
        <v>129</v>
      </c>
      <c r="G39" s="11" t="s">
        <v>37</v>
      </c>
      <c r="H39" s="34">
        <v>0</v>
      </c>
      <c r="I39" s="34">
        <v>0</v>
      </c>
      <c r="J39" s="57">
        <v>760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9">
        <f t="shared" si="1"/>
        <v>760</v>
      </c>
    </row>
    <row r="40" spans="1:16" s="10" customFormat="1" ht="27" customHeight="1">
      <c r="A40" s="61"/>
      <c r="B40" s="61"/>
      <c r="C40" s="7" t="s">
        <v>2</v>
      </c>
      <c r="D40" s="11" t="s">
        <v>16</v>
      </c>
      <c r="E40" s="11" t="s">
        <v>35</v>
      </c>
      <c r="F40" s="11" t="s">
        <v>129</v>
      </c>
      <c r="G40" s="11" t="s">
        <v>42</v>
      </c>
      <c r="H40" s="34">
        <v>0</v>
      </c>
      <c r="I40" s="34">
        <v>706.7</v>
      </c>
      <c r="J40" s="57">
        <v>769.2</v>
      </c>
      <c r="K40" s="57">
        <v>0</v>
      </c>
      <c r="L40" s="57">
        <v>1000</v>
      </c>
      <c r="M40" s="57">
        <v>0</v>
      </c>
      <c r="N40" s="57">
        <v>0</v>
      </c>
      <c r="O40" s="57">
        <v>0</v>
      </c>
      <c r="P40" s="9">
        <f t="shared" si="1"/>
        <v>2475.9</v>
      </c>
    </row>
    <row r="41" spans="1:16" s="10" customFormat="1" ht="27" customHeight="1">
      <c r="A41" s="61"/>
      <c r="B41" s="61"/>
      <c r="C41" s="7" t="s">
        <v>2</v>
      </c>
      <c r="D41" s="35" t="s">
        <v>16</v>
      </c>
      <c r="E41" s="35" t="s">
        <v>26</v>
      </c>
      <c r="F41" s="35" t="s">
        <v>129</v>
      </c>
      <c r="G41" s="35" t="s">
        <v>42</v>
      </c>
      <c r="H41" s="34">
        <v>0</v>
      </c>
      <c r="I41" s="34">
        <v>0</v>
      </c>
      <c r="J41" s="57">
        <v>0</v>
      </c>
      <c r="K41" s="57">
        <v>604</v>
      </c>
      <c r="L41" s="57">
        <v>0</v>
      </c>
      <c r="M41" s="57">
        <v>0</v>
      </c>
      <c r="N41" s="57">
        <v>0</v>
      </c>
      <c r="O41" s="57">
        <v>0</v>
      </c>
      <c r="P41" s="9">
        <f t="shared" ref="P41" si="18">SUM(H41:O41)</f>
        <v>604</v>
      </c>
    </row>
    <row r="42" spans="1:16" s="10" customFormat="1" ht="27" customHeight="1">
      <c r="A42" s="62"/>
      <c r="B42" s="62"/>
      <c r="C42" s="7" t="s">
        <v>2</v>
      </c>
      <c r="D42" s="11" t="s">
        <v>16</v>
      </c>
      <c r="E42" s="11" t="s">
        <v>26</v>
      </c>
      <c r="F42" s="11" t="s">
        <v>129</v>
      </c>
      <c r="G42" s="35" t="s">
        <v>176</v>
      </c>
      <c r="H42" s="34">
        <v>0</v>
      </c>
      <c r="I42" s="34">
        <v>0</v>
      </c>
      <c r="J42" s="57">
        <v>0</v>
      </c>
      <c r="K42" s="57">
        <v>0</v>
      </c>
      <c r="L42" s="57">
        <v>710</v>
      </c>
      <c r="M42" s="57">
        <v>0</v>
      </c>
      <c r="N42" s="57">
        <v>0</v>
      </c>
      <c r="O42" s="57">
        <v>0</v>
      </c>
      <c r="P42" s="9">
        <f t="shared" si="1"/>
        <v>710</v>
      </c>
    </row>
    <row r="43" spans="1:16" s="10" customFormat="1" ht="77.25" customHeight="1">
      <c r="A43" s="18" t="s">
        <v>38</v>
      </c>
      <c r="B43" s="19" t="s">
        <v>167</v>
      </c>
      <c r="C43" s="7" t="s">
        <v>2</v>
      </c>
      <c r="D43" s="11" t="s">
        <v>16</v>
      </c>
      <c r="E43" s="11" t="s">
        <v>35</v>
      </c>
      <c r="F43" s="11" t="s">
        <v>166</v>
      </c>
      <c r="G43" s="11" t="s">
        <v>42</v>
      </c>
      <c r="H43" s="34">
        <v>0</v>
      </c>
      <c r="I43" s="34">
        <v>0</v>
      </c>
      <c r="J43" s="57">
        <v>0</v>
      </c>
      <c r="K43" s="57">
        <v>1737</v>
      </c>
      <c r="L43" s="57">
        <v>0</v>
      </c>
      <c r="M43" s="57">
        <v>0</v>
      </c>
      <c r="N43" s="57">
        <v>0</v>
      </c>
      <c r="O43" s="57">
        <v>0</v>
      </c>
      <c r="P43" s="9">
        <f t="shared" si="1"/>
        <v>1737</v>
      </c>
    </row>
    <row r="44" spans="1:16" s="10" customFormat="1" ht="51">
      <c r="A44" s="51" t="s">
        <v>38</v>
      </c>
      <c r="B44" s="54" t="s">
        <v>199</v>
      </c>
      <c r="C44" s="7" t="s">
        <v>2</v>
      </c>
      <c r="D44" s="53" t="s">
        <v>16</v>
      </c>
      <c r="E44" s="53" t="s">
        <v>35</v>
      </c>
      <c r="F44" s="53" t="s">
        <v>200</v>
      </c>
      <c r="G44" s="53" t="s">
        <v>42</v>
      </c>
      <c r="H44" s="52">
        <v>0</v>
      </c>
      <c r="I44" s="52">
        <v>0</v>
      </c>
      <c r="J44" s="57">
        <v>0</v>
      </c>
      <c r="K44" s="57">
        <v>141.1</v>
      </c>
      <c r="L44" s="57">
        <v>0</v>
      </c>
      <c r="M44" s="86">
        <v>0</v>
      </c>
      <c r="N44" s="86">
        <v>0</v>
      </c>
      <c r="O44" s="87">
        <v>0</v>
      </c>
      <c r="P44" s="10">
        <f t="shared" si="1"/>
        <v>141.1</v>
      </c>
    </row>
    <row r="45" spans="1:16" ht="50.25" customHeight="1">
      <c r="A45" s="18" t="s">
        <v>38</v>
      </c>
      <c r="B45" s="18" t="s">
        <v>50</v>
      </c>
      <c r="C45" s="7" t="s">
        <v>2</v>
      </c>
      <c r="D45" s="11" t="s">
        <v>16</v>
      </c>
      <c r="E45" s="11" t="s">
        <v>35</v>
      </c>
      <c r="F45" s="11" t="s">
        <v>51</v>
      </c>
      <c r="G45" s="11" t="s">
        <v>52</v>
      </c>
      <c r="H45" s="34">
        <v>90.6</v>
      </c>
      <c r="I45" s="34">
        <v>0</v>
      </c>
      <c r="J45" s="57">
        <v>0</v>
      </c>
      <c r="K45" s="57">
        <v>0</v>
      </c>
      <c r="L45" s="57">
        <f t="shared" ref="L45:L55" si="19">K45</f>
        <v>0</v>
      </c>
      <c r="M45" s="57">
        <v>0</v>
      </c>
      <c r="N45" s="57">
        <v>0</v>
      </c>
      <c r="O45" s="57">
        <v>0</v>
      </c>
      <c r="P45" s="9">
        <f t="shared" si="1"/>
        <v>90.6</v>
      </c>
    </row>
    <row r="46" spans="1:16" ht="25.5">
      <c r="A46" s="60" t="s">
        <v>38</v>
      </c>
      <c r="B46" s="60" t="s">
        <v>173</v>
      </c>
      <c r="C46" s="7" t="s">
        <v>2</v>
      </c>
      <c r="D46" s="8" t="s">
        <v>18</v>
      </c>
      <c r="E46" s="8" t="s">
        <v>18</v>
      </c>
      <c r="F46" s="11" t="s">
        <v>53</v>
      </c>
      <c r="G46" s="8" t="s">
        <v>18</v>
      </c>
      <c r="H46" s="34">
        <f t="shared" ref="H46:O46" si="20">H47+H48</f>
        <v>62.8</v>
      </c>
      <c r="I46" s="34">
        <f t="shared" si="20"/>
        <v>60</v>
      </c>
      <c r="J46" s="57">
        <f t="shared" si="20"/>
        <v>40</v>
      </c>
      <c r="K46" s="57">
        <f t="shared" si="20"/>
        <v>32</v>
      </c>
      <c r="L46" s="57">
        <f t="shared" si="20"/>
        <v>32</v>
      </c>
      <c r="M46" s="57">
        <f t="shared" si="20"/>
        <v>32</v>
      </c>
      <c r="N46" s="57">
        <f t="shared" si="20"/>
        <v>32</v>
      </c>
      <c r="O46" s="57">
        <f t="shared" si="20"/>
        <v>32</v>
      </c>
      <c r="P46" s="9">
        <f t="shared" si="1"/>
        <v>322.8</v>
      </c>
    </row>
    <row r="47" spans="1:16" ht="25.5">
      <c r="A47" s="61"/>
      <c r="B47" s="61"/>
      <c r="C47" s="7" t="s">
        <v>2</v>
      </c>
      <c r="D47" s="11" t="s">
        <v>16</v>
      </c>
      <c r="E47" s="11" t="s">
        <v>35</v>
      </c>
      <c r="F47" s="11" t="s">
        <v>53</v>
      </c>
      <c r="G47" s="11" t="s">
        <v>45</v>
      </c>
      <c r="H47" s="34">
        <v>62.8</v>
      </c>
      <c r="I47" s="34">
        <v>60</v>
      </c>
      <c r="J47" s="57">
        <v>40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  <c r="P47" s="9">
        <f t="shared" si="1"/>
        <v>162.80000000000001</v>
      </c>
    </row>
    <row r="48" spans="1:16" ht="25.5">
      <c r="A48" s="62"/>
      <c r="B48" s="62"/>
      <c r="C48" s="7" t="s">
        <v>2</v>
      </c>
      <c r="D48" s="11" t="s">
        <v>16</v>
      </c>
      <c r="E48" s="11" t="s">
        <v>48</v>
      </c>
      <c r="F48" s="11" t="s">
        <v>53</v>
      </c>
      <c r="G48" s="11" t="s">
        <v>45</v>
      </c>
      <c r="H48" s="34">
        <v>0</v>
      </c>
      <c r="I48" s="34">
        <v>0</v>
      </c>
      <c r="J48" s="57">
        <v>0</v>
      </c>
      <c r="K48" s="57">
        <v>32</v>
      </c>
      <c r="L48" s="57">
        <v>32</v>
      </c>
      <c r="M48" s="57">
        <v>32</v>
      </c>
      <c r="N48" s="57">
        <v>32</v>
      </c>
      <c r="O48" s="57">
        <v>32</v>
      </c>
      <c r="P48" s="9">
        <f t="shared" si="1"/>
        <v>160</v>
      </c>
    </row>
    <row r="49" spans="1:16" ht="127.5">
      <c r="A49" s="32" t="s">
        <v>38</v>
      </c>
      <c r="B49" s="33" t="s">
        <v>178</v>
      </c>
      <c r="C49" s="7" t="s">
        <v>2</v>
      </c>
      <c r="D49" s="8">
        <v>901</v>
      </c>
      <c r="E49" s="8">
        <v>701</v>
      </c>
      <c r="F49" s="35" t="s">
        <v>177</v>
      </c>
      <c r="G49" s="8" t="s">
        <v>18</v>
      </c>
      <c r="H49" s="52">
        <v>0</v>
      </c>
      <c r="I49" s="52">
        <v>0</v>
      </c>
      <c r="J49" s="57">
        <v>0</v>
      </c>
      <c r="K49" s="57">
        <v>0</v>
      </c>
      <c r="L49" s="57">
        <v>2190.1999999999998</v>
      </c>
      <c r="M49" s="57">
        <v>0</v>
      </c>
      <c r="N49" s="57">
        <v>0</v>
      </c>
      <c r="O49" s="57">
        <v>0</v>
      </c>
      <c r="P49" s="9">
        <f t="shared" ref="P49" si="21">SUM(H49:O49)</f>
        <v>2190.1999999999998</v>
      </c>
    </row>
    <row r="50" spans="1:16" ht="28.5" customHeight="1">
      <c r="A50" s="60" t="s">
        <v>38</v>
      </c>
      <c r="B50" s="60" t="s">
        <v>78</v>
      </c>
      <c r="C50" s="7" t="s">
        <v>2</v>
      </c>
      <c r="D50" s="8" t="s">
        <v>18</v>
      </c>
      <c r="E50" s="8" t="s">
        <v>18</v>
      </c>
      <c r="F50" s="11" t="s">
        <v>77</v>
      </c>
      <c r="G50" s="8" t="s">
        <v>18</v>
      </c>
      <c r="H50" s="34">
        <f>H51+H53</f>
        <v>71.8</v>
      </c>
      <c r="I50" s="34">
        <f>I51+I53</f>
        <v>85.6</v>
      </c>
      <c r="J50" s="57">
        <f>J51+J53</f>
        <v>190</v>
      </c>
      <c r="K50" s="57">
        <f>SUM(K51:K53)</f>
        <v>151</v>
      </c>
      <c r="L50" s="57">
        <f>SUM(L51:L53)</f>
        <v>177.5</v>
      </c>
      <c r="M50" s="57">
        <f t="shared" ref="M50:O50" si="22">SUM(M51:M53)</f>
        <v>0</v>
      </c>
      <c r="N50" s="57">
        <f t="shared" si="22"/>
        <v>0</v>
      </c>
      <c r="O50" s="57">
        <f t="shared" si="22"/>
        <v>0</v>
      </c>
      <c r="P50" s="9">
        <f t="shared" si="1"/>
        <v>675.9</v>
      </c>
    </row>
    <row r="51" spans="1:16" ht="25.5">
      <c r="A51" s="61"/>
      <c r="B51" s="61"/>
      <c r="C51" s="7" t="s">
        <v>2</v>
      </c>
      <c r="D51" s="11" t="s">
        <v>16</v>
      </c>
      <c r="E51" s="11" t="s">
        <v>35</v>
      </c>
      <c r="F51" s="11" t="s">
        <v>77</v>
      </c>
      <c r="G51" s="11" t="s">
        <v>42</v>
      </c>
      <c r="H51" s="34">
        <v>71.8</v>
      </c>
      <c r="I51" s="34">
        <v>85.6</v>
      </c>
      <c r="J51" s="57">
        <v>190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  <c r="P51" s="9">
        <f t="shared" si="1"/>
        <v>347.4</v>
      </c>
    </row>
    <row r="52" spans="1:16" ht="25.5">
      <c r="A52" s="61"/>
      <c r="B52" s="61"/>
      <c r="C52" s="7" t="s">
        <v>2</v>
      </c>
      <c r="D52" s="35" t="s">
        <v>16</v>
      </c>
      <c r="E52" s="35" t="s">
        <v>26</v>
      </c>
      <c r="F52" s="35" t="s">
        <v>77</v>
      </c>
      <c r="G52" s="35" t="s">
        <v>42</v>
      </c>
      <c r="H52" s="34">
        <v>0</v>
      </c>
      <c r="I52" s="34">
        <v>0</v>
      </c>
      <c r="J52" s="57">
        <v>0</v>
      </c>
      <c r="K52" s="57">
        <v>151</v>
      </c>
      <c r="L52" s="57">
        <v>0</v>
      </c>
      <c r="M52" s="57">
        <v>0</v>
      </c>
      <c r="N52" s="57">
        <v>0</v>
      </c>
      <c r="O52" s="57">
        <v>0</v>
      </c>
      <c r="P52" s="9">
        <f t="shared" ref="P52" si="23">SUM(H52:O52)</f>
        <v>151</v>
      </c>
    </row>
    <row r="53" spans="1:16" ht="25.5">
      <c r="A53" s="62"/>
      <c r="B53" s="62"/>
      <c r="C53" s="7" t="s">
        <v>2</v>
      </c>
      <c r="D53" s="11" t="s">
        <v>16</v>
      </c>
      <c r="E53" s="11" t="s">
        <v>26</v>
      </c>
      <c r="F53" s="11" t="s">
        <v>77</v>
      </c>
      <c r="G53" s="35" t="s">
        <v>176</v>
      </c>
      <c r="H53" s="34">
        <v>0</v>
      </c>
      <c r="I53" s="34">
        <v>0</v>
      </c>
      <c r="J53" s="57">
        <v>0</v>
      </c>
      <c r="K53" s="57">
        <v>0</v>
      </c>
      <c r="L53" s="57">
        <v>177.5</v>
      </c>
      <c r="M53" s="57">
        <v>0</v>
      </c>
      <c r="N53" s="57">
        <v>0</v>
      </c>
      <c r="O53" s="57">
        <v>0</v>
      </c>
      <c r="P53" s="9">
        <f t="shared" si="1"/>
        <v>177.5</v>
      </c>
    </row>
    <row r="54" spans="1:16" ht="39.75" customHeight="1">
      <c r="A54" s="32" t="s">
        <v>38</v>
      </c>
      <c r="B54" s="32" t="s">
        <v>180</v>
      </c>
      <c r="C54" s="7" t="s">
        <v>2</v>
      </c>
      <c r="D54" s="35" t="s">
        <v>16</v>
      </c>
      <c r="E54" s="35" t="s">
        <v>35</v>
      </c>
      <c r="F54" s="35" t="s">
        <v>179</v>
      </c>
      <c r="G54" s="35" t="s">
        <v>42</v>
      </c>
      <c r="H54" s="34">
        <v>0</v>
      </c>
      <c r="I54" s="34">
        <v>0</v>
      </c>
      <c r="J54" s="57">
        <v>0</v>
      </c>
      <c r="K54" s="57">
        <v>0</v>
      </c>
      <c r="L54" s="57">
        <v>10.1</v>
      </c>
      <c r="M54" s="57">
        <v>0</v>
      </c>
      <c r="N54" s="57">
        <v>0</v>
      </c>
      <c r="O54" s="57">
        <v>0</v>
      </c>
      <c r="P54" s="9">
        <f t="shared" ref="P54" si="24">SUM(H54:O54)</f>
        <v>10.1</v>
      </c>
    </row>
    <row r="55" spans="1:16" ht="53.25" customHeight="1">
      <c r="A55" s="18" t="s">
        <v>38</v>
      </c>
      <c r="B55" s="18" t="s">
        <v>131</v>
      </c>
      <c r="C55" s="7" t="s">
        <v>2</v>
      </c>
      <c r="D55" s="11" t="s">
        <v>16</v>
      </c>
      <c r="E55" s="11" t="s">
        <v>35</v>
      </c>
      <c r="F55" s="11" t="s">
        <v>130</v>
      </c>
      <c r="G55" s="11" t="s">
        <v>42</v>
      </c>
      <c r="H55" s="34">
        <v>0</v>
      </c>
      <c r="I55" s="34">
        <v>31.1</v>
      </c>
      <c r="J55" s="57">
        <v>0</v>
      </c>
      <c r="K55" s="57">
        <v>0</v>
      </c>
      <c r="L55" s="57">
        <f t="shared" si="19"/>
        <v>0</v>
      </c>
      <c r="M55" s="57">
        <v>0</v>
      </c>
      <c r="N55" s="57">
        <v>0</v>
      </c>
      <c r="O55" s="57">
        <v>0</v>
      </c>
      <c r="P55" s="9">
        <f t="shared" si="1"/>
        <v>31.1</v>
      </c>
    </row>
    <row r="56" spans="1:16" ht="53.25" customHeight="1">
      <c r="A56" s="18" t="s">
        <v>38</v>
      </c>
      <c r="B56" s="18" t="s">
        <v>161</v>
      </c>
      <c r="C56" s="7" t="s">
        <v>2</v>
      </c>
      <c r="D56" s="11" t="s">
        <v>16</v>
      </c>
      <c r="E56" s="11" t="s">
        <v>35</v>
      </c>
      <c r="F56" s="11" t="s">
        <v>168</v>
      </c>
      <c r="G56" s="11" t="s">
        <v>37</v>
      </c>
      <c r="H56" s="34">
        <v>0</v>
      </c>
      <c r="I56" s="34">
        <v>0</v>
      </c>
      <c r="J56" s="57">
        <v>0</v>
      </c>
      <c r="K56" s="57">
        <v>1996.7</v>
      </c>
      <c r="L56" s="57">
        <v>0</v>
      </c>
      <c r="M56" s="57">
        <v>0</v>
      </c>
      <c r="N56" s="57">
        <v>0</v>
      </c>
      <c r="O56" s="57">
        <v>0</v>
      </c>
      <c r="P56" s="9">
        <f t="shared" si="1"/>
        <v>1996.7</v>
      </c>
    </row>
    <row r="57" spans="1:16" ht="19.5" customHeight="1">
      <c r="A57" s="58" t="s">
        <v>124</v>
      </c>
      <c r="B57" s="58" t="s">
        <v>32</v>
      </c>
      <c r="C57" s="7" t="s">
        <v>10</v>
      </c>
      <c r="D57" s="8" t="s">
        <v>18</v>
      </c>
      <c r="E57" s="8" t="s">
        <v>18</v>
      </c>
      <c r="F57" s="8" t="s">
        <v>18</v>
      </c>
      <c r="G57" s="8" t="s">
        <v>18</v>
      </c>
      <c r="H57" s="34">
        <f t="shared" ref="H57:O57" si="25">SUM(H58:H58)</f>
        <v>198351.28000000003</v>
      </c>
      <c r="I57" s="34">
        <f t="shared" si="25"/>
        <v>205921.7</v>
      </c>
      <c r="J57" s="57">
        <f t="shared" si="25"/>
        <v>243632.19999999995</v>
      </c>
      <c r="K57" s="57">
        <f t="shared" si="25"/>
        <v>252881.69999999998</v>
      </c>
      <c r="L57" s="57">
        <f t="shared" si="25"/>
        <v>272609.30000000005</v>
      </c>
      <c r="M57" s="57">
        <f t="shared" si="25"/>
        <v>229152.6</v>
      </c>
      <c r="N57" s="57">
        <f t="shared" si="25"/>
        <v>216846</v>
      </c>
      <c r="O57" s="57">
        <f t="shared" si="25"/>
        <v>216846</v>
      </c>
      <c r="P57" s="9">
        <f t="shared" si="1"/>
        <v>1836240.78</v>
      </c>
    </row>
    <row r="58" spans="1:16" ht="31.5" customHeight="1">
      <c r="A58" s="58"/>
      <c r="B58" s="58"/>
      <c r="C58" s="7" t="s">
        <v>2</v>
      </c>
      <c r="D58" s="11" t="s">
        <v>18</v>
      </c>
      <c r="E58" s="11" t="s">
        <v>18</v>
      </c>
      <c r="F58" s="11" t="s">
        <v>72</v>
      </c>
      <c r="G58" s="11" t="s">
        <v>18</v>
      </c>
      <c r="H58" s="34">
        <f>H59+H66+H70+H72+H75+H80+H81+H85+H93+H102+H103+H104+H97</f>
        <v>198351.28000000003</v>
      </c>
      <c r="I58" s="57">
        <f>I59+I66+I69+I75+I76+I86+I91+I111+I99+I87+I92+I72+I80+I81+I85+I93+I97+I102+I103+I104+I108++I112+I113+I96+I98+I100+I101+I105+I117</f>
        <v>205921.7</v>
      </c>
      <c r="J58" s="57">
        <f>J59+J66+J69+J75+J76+J86+J91+J111+J99+J87+J92+J72+J80+J81+J85+J93+J97+J102+J103+J104+J108++J112+J113+J96+J98+J100+J101+J105+J117</f>
        <v>243632.19999999995</v>
      </c>
      <c r="K58" s="57">
        <f>K59+K66+K69+K75+K76+K86+K91+K111+K99+K87+K92+K72+K80+K81+K85+K93+K97+K102+K103+K104+K108++K112+K113+K96+K98+K100+K101+K105+K117</f>
        <v>252881.69999999998</v>
      </c>
      <c r="L58" s="57">
        <f>L59+L66+L69+L75+L76+L86+L91+L111+L99+L87+L92+L72+L80+L81+L85+L93+L97+L102+L103+L104+L108++L112+L113+L96+L98+L100+L101+L105+L117</f>
        <v>272609.30000000005</v>
      </c>
      <c r="M58" s="57">
        <f t="shared" ref="M58:O58" si="26">M59+M66+M69+M75+M76+M86+M91+M111+M99+M87+M92+M72+M80+M81+M85+M93+M97+M102+M103+M104+M108++M112+M113+M96+M98+M100+M101+M105+M117</f>
        <v>229152.6</v>
      </c>
      <c r="N58" s="57">
        <f t="shared" si="26"/>
        <v>216846</v>
      </c>
      <c r="O58" s="57">
        <f t="shared" si="26"/>
        <v>216846</v>
      </c>
      <c r="P58" s="9">
        <f t="shared" si="1"/>
        <v>1836240.78</v>
      </c>
    </row>
    <row r="59" spans="1:16" ht="17.25" customHeight="1">
      <c r="A59" s="60" t="s">
        <v>38</v>
      </c>
      <c r="B59" s="60" t="s">
        <v>110</v>
      </c>
      <c r="C59" s="7" t="s">
        <v>10</v>
      </c>
      <c r="D59" s="8" t="s">
        <v>18</v>
      </c>
      <c r="E59" s="8" t="s">
        <v>18</v>
      </c>
      <c r="F59" s="11" t="s">
        <v>58</v>
      </c>
      <c r="G59" s="11" t="s">
        <v>18</v>
      </c>
      <c r="H59" s="34">
        <f>SUM(H60:H63)</f>
        <v>50682.8</v>
      </c>
      <c r="I59" s="34">
        <f>SUM(I60:I65)</f>
        <v>57212.000000000007</v>
      </c>
      <c r="J59" s="57">
        <f>SUM(J60:J65)</f>
        <v>62106.299999999996</v>
      </c>
      <c r="K59" s="57">
        <f t="shared" ref="K59:N59" si="27">SUM(K60:K65)</f>
        <v>61940.6</v>
      </c>
      <c r="L59" s="57">
        <f>SUM(L60:L65)</f>
        <v>78570</v>
      </c>
      <c r="M59" s="57">
        <f t="shared" ref="M59" si="28">SUM(M60:M65)</f>
        <v>59784</v>
      </c>
      <c r="N59" s="57">
        <f t="shared" si="27"/>
        <v>56215</v>
      </c>
      <c r="O59" s="57">
        <f t="shared" ref="O59" si="29">SUM(O60:O65)</f>
        <v>56215</v>
      </c>
      <c r="P59" s="9">
        <f t="shared" si="1"/>
        <v>482725.7</v>
      </c>
    </row>
    <row r="60" spans="1:16" ht="25.5">
      <c r="A60" s="61"/>
      <c r="B60" s="61"/>
      <c r="C60" s="7" t="s">
        <v>3</v>
      </c>
      <c r="D60" s="11" t="s">
        <v>16</v>
      </c>
      <c r="E60" s="17" t="s">
        <v>57</v>
      </c>
      <c r="F60" s="11" t="s">
        <v>58</v>
      </c>
      <c r="G60" s="8">
        <v>611</v>
      </c>
      <c r="H60" s="34">
        <v>5735</v>
      </c>
      <c r="I60" s="34">
        <v>5675.8</v>
      </c>
      <c r="J60" s="57">
        <v>6295.3</v>
      </c>
      <c r="K60" s="57">
        <v>6864.7</v>
      </c>
      <c r="L60" s="57">
        <v>14118.7</v>
      </c>
      <c r="M60" s="57">
        <v>12824</v>
      </c>
      <c r="N60" s="57">
        <v>12824</v>
      </c>
      <c r="O60" s="57">
        <v>12824</v>
      </c>
      <c r="P60" s="9">
        <f t="shared" si="1"/>
        <v>77161.5</v>
      </c>
    </row>
    <row r="61" spans="1:16" ht="25.5">
      <c r="A61" s="61"/>
      <c r="B61" s="61"/>
      <c r="C61" s="7" t="s">
        <v>3</v>
      </c>
      <c r="D61" s="11" t="s">
        <v>16</v>
      </c>
      <c r="E61" s="17" t="s">
        <v>59</v>
      </c>
      <c r="F61" s="11" t="s">
        <v>58</v>
      </c>
      <c r="G61" s="8">
        <v>611</v>
      </c>
      <c r="H61" s="34">
        <v>3813.4</v>
      </c>
      <c r="I61" s="34">
        <v>2627.4</v>
      </c>
      <c r="J61" s="57">
        <v>2259.1999999999998</v>
      </c>
      <c r="K61" s="57">
        <v>2682.5</v>
      </c>
      <c r="L61" s="57">
        <v>4402</v>
      </c>
      <c r="M61" s="57">
        <v>3985</v>
      </c>
      <c r="N61" s="57">
        <v>3985</v>
      </c>
      <c r="O61" s="57">
        <v>3985</v>
      </c>
      <c r="P61" s="9">
        <f t="shared" si="1"/>
        <v>27739.5</v>
      </c>
    </row>
    <row r="62" spans="1:16" ht="25.5">
      <c r="A62" s="61"/>
      <c r="B62" s="61"/>
      <c r="C62" s="7" t="s">
        <v>3</v>
      </c>
      <c r="D62" s="11" t="s">
        <v>16</v>
      </c>
      <c r="E62" s="17" t="s">
        <v>59</v>
      </c>
      <c r="F62" s="11" t="s">
        <v>58</v>
      </c>
      <c r="G62" s="8">
        <v>612</v>
      </c>
      <c r="H62" s="34">
        <v>2500.3000000000002</v>
      </c>
      <c r="I62" s="34">
        <v>2406.5</v>
      </c>
      <c r="J62" s="57">
        <v>1444.8</v>
      </c>
      <c r="K62" s="57">
        <v>1737.6</v>
      </c>
      <c r="L62" s="57">
        <v>1954</v>
      </c>
      <c r="M62" s="57">
        <v>780</v>
      </c>
      <c r="N62" s="57">
        <v>780</v>
      </c>
      <c r="O62" s="57">
        <v>780</v>
      </c>
      <c r="P62" s="9">
        <f t="shared" si="1"/>
        <v>12383.2</v>
      </c>
    </row>
    <row r="63" spans="1:16" ht="25.5">
      <c r="A63" s="61"/>
      <c r="B63" s="61"/>
      <c r="C63" s="7" t="s">
        <v>3</v>
      </c>
      <c r="D63" s="11" t="s">
        <v>16</v>
      </c>
      <c r="E63" s="17" t="s">
        <v>60</v>
      </c>
      <c r="F63" s="11" t="s">
        <v>58</v>
      </c>
      <c r="G63" s="8">
        <v>611</v>
      </c>
      <c r="H63" s="34">
        <v>38634.1</v>
      </c>
      <c r="I63" s="34">
        <v>46472.9</v>
      </c>
      <c r="J63" s="57">
        <v>52030.6</v>
      </c>
      <c r="K63" s="57">
        <v>50038.2</v>
      </c>
      <c r="L63" s="57">
        <v>57155.9</v>
      </c>
      <c r="M63" s="57">
        <v>41657.599999999999</v>
      </c>
      <c r="N63" s="57">
        <v>38088.6</v>
      </c>
      <c r="O63" s="57">
        <v>38088.6</v>
      </c>
      <c r="P63" s="9">
        <f t="shared" si="1"/>
        <v>362166.49999999994</v>
      </c>
    </row>
    <row r="64" spans="1:16" ht="25.5">
      <c r="A64" s="61"/>
      <c r="B64" s="61"/>
      <c r="C64" s="7" t="s">
        <v>3</v>
      </c>
      <c r="D64" s="35" t="s">
        <v>16</v>
      </c>
      <c r="E64" s="36" t="s">
        <v>60</v>
      </c>
      <c r="F64" s="35" t="s">
        <v>58</v>
      </c>
      <c r="G64" s="8">
        <v>612</v>
      </c>
      <c r="H64" s="34">
        <v>0</v>
      </c>
      <c r="I64" s="34">
        <v>29.4</v>
      </c>
      <c r="J64" s="57">
        <v>76.400000000000006</v>
      </c>
      <c r="K64" s="57">
        <v>617.6</v>
      </c>
      <c r="L64" s="57">
        <v>921.4</v>
      </c>
      <c r="M64" s="57">
        <v>537.4</v>
      </c>
      <c r="N64" s="57">
        <v>537.4</v>
      </c>
      <c r="O64" s="57">
        <v>537.4</v>
      </c>
      <c r="P64" s="9">
        <f t="shared" ref="P64" si="30">SUM(H64:O64)</f>
        <v>3257.0000000000005</v>
      </c>
    </row>
    <row r="65" spans="1:16" ht="25.5">
      <c r="A65" s="62"/>
      <c r="B65" s="62"/>
      <c r="C65" s="7" t="s">
        <v>3</v>
      </c>
      <c r="D65" s="11" t="s">
        <v>16</v>
      </c>
      <c r="E65" s="36" t="s">
        <v>162</v>
      </c>
      <c r="F65" s="11" t="s">
        <v>58</v>
      </c>
      <c r="G65" s="8">
        <v>611</v>
      </c>
      <c r="H65" s="34">
        <v>0</v>
      </c>
      <c r="I65" s="34">
        <v>0</v>
      </c>
      <c r="J65" s="57">
        <v>0</v>
      </c>
      <c r="K65" s="57">
        <v>0</v>
      </c>
      <c r="L65" s="57">
        <v>18</v>
      </c>
      <c r="M65" s="57">
        <v>0</v>
      </c>
      <c r="N65" s="57">
        <v>0</v>
      </c>
      <c r="O65" s="57">
        <v>0</v>
      </c>
      <c r="P65" s="9">
        <f t="shared" si="1"/>
        <v>18</v>
      </c>
    </row>
    <row r="66" spans="1:16" ht="15">
      <c r="A66" s="60" t="s">
        <v>38</v>
      </c>
      <c r="B66" s="60" t="s">
        <v>54</v>
      </c>
      <c r="C66" s="7" t="s">
        <v>10</v>
      </c>
      <c r="D66" s="8" t="s">
        <v>18</v>
      </c>
      <c r="E66" s="8" t="s">
        <v>18</v>
      </c>
      <c r="F66" s="11" t="s">
        <v>56</v>
      </c>
      <c r="G66" s="11" t="s">
        <v>18</v>
      </c>
      <c r="H66" s="34">
        <f>H67+H68</f>
        <v>467</v>
      </c>
      <c r="I66" s="34">
        <f>I67+I68</f>
        <v>467</v>
      </c>
      <c r="J66" s="57">
        <f>J67+J68</f>
        <v>491</v>
      </c>
      <c r="K66" s="57">
        <f t="shared" ref="K66:N66" si="31">K67+K68</f>
        <v>492</v>
      </c>
      <c r="L66" s="57">
        <f t="shared" si="31"/>
        <v>482</v>
      </c>
      <c r="M66" s="57">
        <f t="shared" ref="M66" si="32">M67+M68</f>
        <v>433</v>
      </c>
      <c r="N66" s="57">
        <f t="shared" si="31"/>
        <v>409</v>
      </c>
      <c r="O66" s="57">
        <f t="shared" ref="O66" si="33">O67+O68</f>
        <v>409</v>
      </c>
      <c r="P66" s="9">
        <f t="shared" si="1"/>
        <v>3650</v>
      </c>
    </row>
    <row r="67" spans="1:16" ht="30" customHeight="1">
      <c r="A67" s="61"/>
      <c r="B67" s="61"/>
      <c r="C67" s="7" t="s">
        <v>2</v>
      </c>
      <c r="D67" s="11" t="s">
        <v>16</v>
      </c>
      <c r="E67" s="11" t="s">
        <v>55</v>
      </c>
      <c r="F67" s="11" t="s">
        <v>56</v>
      </c>
      <c r="G67" s="11" t="s">
        <v>17</v>
      </c>
      <c r="H67" s="34">
        <v>358.4</v>
      </c>
      <c r="I67" s="34">
        <v>365.5</v>
      </c>
      <c r="J67" s="57">
        <v>366.6</v>
      </c>
      <c r="K67" s="57">
        <v>382.2</v>
      </c>
      <c r="L67" s="57">
        <v>370</v>
      </c>
      <c r="M67" s="57">
        <v>333</v>
      </c>
      <c r="N67" s="57">
        <v>314</v>
      </c>
      <c r="O67" s="57">
        <v>314</v>
      </c>
      <c r="P67" s="9">
        <f t="shared" si="1"/>
        <v>2803.7</v>
      </c>
    </row>
    <row r="68" spans="1:16" ht="33.75" customHeight="1">
      <c r="A68" s="62"/>
      <c r="B68" s="62"/>
      <c r="C68" s="7" t="s">
        <v>2</v>
      </c>
      <c r="D68" s="11" t="s">
        <v>16</v>
      </c>
      <c r="E68" s="11" t="s">
        <v>55</v>
      </c>
      <c r="F68" s="11" t="s">
        <v>56</v>
      </c>
      <c r="G68" s="11" t="s">
        <v>92</v>
      </c>
      <c r="H68" s="34">
        <v>108.6</v>
      </c>
      <c r="I68" s="34">
        <v>101.5</v>
      </c>
      <c r="J68" s="57">
        <v>124.4</v>
      </c>
      <c r="K68" s="57">
        <v>109.8</v>
      </c>
      <c r="L68" s="57">
        <v>112</v>
      </c>
      <c r="M68" s="57">
        <v>100</v>
      </c>
      <c r="N68" s="57">
        <v>95</v>
      </c>
      <c r="O68" s="57">
        <v>95</v>
      </c>
      <c r="P68" s="9">
        <f t="shared" si="1"/>
        <v>846.3</v>
      </c>
    </row>
    <row r="69" spans="1:16" ht="25.5">
      <c r="A69" s="60" t="s">
        <v>38</v>
      </c>
      <c r="B69" s="60" t="s">
        <v>43</v>
      </c>
      <c r="C69" s="7" t="s">
        <v>2</v>
      </c>
      <c r="D69" s="8" t="s">
        <v>18</v>
      </c>
      <c r="E69" s="8" t="s">
        <v>18</v>
      </c>
      <c r="F69" s="35" t="s">
        <v>63</v>
      </c>
      <c r="G69" s="35" t="s">
        <v>18</v>
      </c>
      <c r="H69" s="34">
        <f>H70+H71</f>
        <v>2185.4</v>
      </c>
      <c r="I69" s="34">
        <f t="shared" ref="I69:O69" si="34">I70+I71</f>
        <v>2162</v>
      </c>
      <c r="J69" s="57">
        <f t="shared" si="34"/>
        <v>2046</v>
      </c>
      <c r="K69" s="57">
        <f t="shared" si="34"/>
        <v>1497</v>
      </c>
      <c r="L69" s="57">
        <f t="shared" si="34"/>
        <v>2632</v>
      </c>
      <c r="M69" s="57">
        <f t="shared" si="34"/>
        <v>2400</v>
      </c>
      <c r="N69" s="57">
        <f t="shared" si="34"/>
        <v>2305</v>
      </c>
      <c r="O69" s="57">
        <f t="shared" si="34"/>
        <v>2305</v>
      </c>
      <c r="P69" s="9">
        <f t="shared" ref="P69" si="35">SUM(H69:O69)</f>
        <v>17532.400000000001</v>
      </c>
    </row>
    <row r="70" spans="1:16" ht="25.5" customHeight="1">
      <c r="A70" s="61"/>
      <c r="B70" s="61"/>
      <c r="C70" s="7" t="s">
        <v>2</v>
      </c>
      <c r="D70" s="11" t="s">
        <v>16</v>
      </c>
      <c r="E70" s="11" t="s">
        <v>60</v>
      </c>
      <c r="F70" s="11" t="s">
        <v>63</v>
      </c>
      <c r="G70" s="11" t="s">
        <v>45</v>
      </c>
      <c r="H70" s="34">
        <v>2185.4</v>
      </c>
      <c r="I70" s="34">
        <v>0</v>
      </c>
      <c r="J70" s="57">
        <v>0</v>
      </c>
      <c r="K70" s="57">
        <v>0</v>
      </c>
      <c r="L70" s="57">
        <v>0</v>
      </c>
      <c r="M70" s="57">
        <v>0</v>
      </c>
      <c r="N70" s="57">
        <v>0</v>
      </c>
      <c r="O70" s="57">
        <v>0</v>
      </c>
      <c r="P70" s="9">
        <f t="shared" si="1"/>
        <v>2185.4</v>
      </c>
    </row>
    <row r="71" spans="1:16" ht="140.25" customHeight="1">
      <c r="A71" s="62"/>
      <c r="B71" s="62"/>
      <c r="C71" s="7" t="s">
        <v>2</v>
      </c>
      <c r="D71" s="11" t="s">
        <v>16</v>
      </c>
      <c r="E71" s="11" t="s">
        <v>60</v>
      </c>
      <c r="F71" s="11" t="s">
        <v>63</v>
      </c>
      <c r="G71" s="11" t="s">
        <v>42</v>
      </c>
      <c r="H71" s="34">
        <v>0</v>
      </c>
      <c r="I71" s="34">
        <v>2162</v>
      </c>
      <c r="J71" s="57">
        <v>2046</v>
      </c>
      <c r="K71" s="57">
        <v>1497</v>
      </c>
      <c r="L71" s="57">
        <v>2632</v>
      </c>
      <c r="M71" s="57">
        <v>2400</v>
      </c>
      <c r="N71" s="57">
        <v>2305</v>
      </c>
      <c r="O71" s="57">
        <v>2305</v>
      </c>
      <c r="P71" s="9">
        <f t="shared" si="1"/>
        <v>15347</v>
      </c>
    </row>
    <row r="72" spans="1:16" ht="15.75" customHeight="1">
      <c r="A72" s="60" t="s">
        <v>38</v>
      </c>
      <c r="B72" s="60" t="s">
        <v>61</v>
      </c>
      <c r="C72" s="7" t="s">
        <v>10</v>
      </c>
      <c r="D72" s="8" t="s">
        <v>18</v>
      </c>
      <c r="E72" s="8" t="s">
        <v>18</v>
      </c>
      <c r="F72" s="11" t="s">
        <v>62</v>
      </c>
      <c r="G72" s="8" t="s">
        <v>18</v>
      </c>
      <c r="H72" s="34">
        <f>H73+H74</f>
        <v>141082</v>
      </c>
      <c r="I72" s="34">
        <f t="shared" ref="I72:N72" si="36">I73+I74</f>
        <v>0</v>
      </c>
      <c r="J72" s="57">
        <f t="shared" si="36"/>
        <v>0</v>
      </c>
      <c r="K72" s="57">
        <f t="shared" si="36"/>
        <v>0</v>
      </c>
      <c r="L72" s="57">
        <f t="shared" si="36"/>
        <v>0</v>
      </c>
      <c r="M72" s="57">
        <f t="shared" ref="M72" si="37">M73+M74</f>
        <v>0</v>
      </c>
      <c r="N72" s="57">
        <f t="shared" si="36"/>
        <v>0</v>
      </c>
      <c r="O72" s="57">
        <f t="shared" ref="O72" si="38">O73+O74</f>
        <v>0</v>
      </c>
      <c r="P72" s="9">
        <f t="shared" si="1"/>
        <v>141082</v>
      </c>
    </row>
    <row r="73" spans="1:16" ht="30" customHeight="1">
      <c r="A73" s="61"/>
      <c r="B73" s="61"/>
      <c r="C73" s="7" t="s">
        <v>2</v>
      </c>
      <c r="D73" s="11" t="s">
        <v>16</v>
      </c>
      <c r="E73" s="11" t="s">
        <v>60</v>
      </c>
      <c r="F73" s="11" t="s">
        <v>62</v>
      </c>
      <c r="G73" s="11" t="s">
        <v>52</v>
      </c>
      <c r="H73" s="34">
        <v>167.5</v>
      </c>
      <c r="I73" s="34">
        <v>0</v>
      </c>
      <c r="J73" s="57">
        <v>0</v>
      </c>
      <c r="K73" s="57">
        <v>0</v>
      </c>
      <c r="L73" s="57">
        <f>K73</f>
        <v>0</v>
      </c>
      <c r="M73" s="57">
        <v>0</v>
      </c>
      <c r="N73" s="57">
        <v>0</v>
      </c>
      <c r="O73" s="57">
        <v>0</v>
      </c>
      <c r="P73" s="9">
        <f t="shared" si="1"/>
        <v>167.5</v>
      </c>
    </row>
    <row r="74" spans="1:16" ht="106.5" customHeight="1">
      <c r="A74" s="62"/>
      <c r="B74" s="62"/>
      <c r="C74" s="7" t="s">
        <v>2</v>
      </c>
      <c r="D74" s="11" t="s">
        <v>16</v>
      </c>
      <c r="E74" s="11" t="s">
        <v>60</v>
      </c>
      <c r="F74" s="11" t="s">
        <v>62</v>
      </c>
      <c r="G74" s="11" t="s">
        <v>37</v>
      </c>
      <c r="H74" s="34">
        <v>140914.5</v>
      </c>
      <c r="I74" s="34">
        <v>0</v>
      </c>
      <c r="J74" s="57">
        <v>0</v>
      </c>
      <c r="K74" s="57">
        <v>0</v>
      </c>
      <c r="L74" s="57">
        <f>K74</f>
        <v>0</v>
      </c>
      <c r="M74" s="57">
        <v>0</v>
      </c>
      <c r="N74" s="57">
        <v>0</v>
      </c>
      <c r="O74" s="57">
        <v>0</v>
      </c>
      <c r="P74" s="9">
        <f t="shared" si="1"/>
        <v>140914.5</v>
      </c>
    </row>
    <row r="75" spans="1:16" ht="219.75" customHeight="1">
      <c r="A75" s="18" t="s">
        <v>38</v>
      </c>
      <c r="B75" s="18" t="s">
        <v>111</v>
      </c>
      <c r="C75" s="7" t="s">
        <v>2</v>
      </c>
      <c r="D75" s="11" t="s">
        <v>16</v>
      </c>
      <c r="E75" s="11" t="s">
        <v>60</v>
      </c>
      <c r="F75" s="20">
        <v>110242100</v>
      </c>
      <c r="G75" s="11" t="s">
        <v>42</v>
      </c>
      <c r="H75" s="34">
        <v>282</v>
      </c>
      <c r="I75" s="34">
        <v>260</v>
      </c>
      <c r="J75" s="57">
        <v>77</v>
      </c>
      <c r="K75" s="57">
        <v>202</v>
      </c>
      <c r="L75" s="57">
        <v>167</v>
      </c>
      <c r="M75" s="57">
        <v>152</v>
      </c>
      <c r="N75" s="57">
        <v>144</v>
      </c>
      <c r="O75" s="57">
        <v>144</v>
      </c>
      <c r="P75" s="9">
        <f t="shared" si="1"/>
        <v>1428</v>
      </c>
    </row>
    <row r="76" spans="1:16" ht="16.5" customHeight="1">
      <c r="A76" s="60" t="s">
        <v>38</v>
      </c>
      <c r="B76" s="60" t="s">
        <v>122</v>
      </c>
      <c r="C76" s="7" t="s">
        <v>10</v>
      </c>
      <c r="D76" s="8" t="s">
        <v>18</v>
      </c>
      <c r="E76" s="8" t="s">
        <v>18</v>
      </c>
      <c r="F76" s="11" t="s">
        <v>132</v>
      </c>
      <c r="G76" s="8" t="s">
        <v>18</v>
      </c>
      <c r="H76" s="34">
        <f>H77+H78+H79</f>
        <v>0</v>
      </c>
      <c r="I76" s="34">
        <f t="shared" ref="I76:J76" si="39">I77+I78+I79</f>
        <v>143004.79999999999</v>
      </c>
      <c r="J76" s="57">
        <f t="shared" si="39"/>
        <v>152906.4</v>
      </c>
      <c r="K76" s="57">
        <f>K77+K78+K79</f>
        <v>159061.9</v>
      </c>
      <c r="L76" s="57">
        <f>SUM(L77:L79)</f>
        <v>173093</v>
      </c>
      <c r="M76" s="57">
        <f t="shared" ref="M76:O76" si="40">SUM(M77:M79)</f>
        <v>147307</v>
      </c>
      <c r="N76" s="57">
        <f t="shared" si="40"/>
        <v>138850</v>
      </c>
      <c r="O76" s="57">
        <f t="shared" si="40"/>
        <v>138850</v>
      </c>
      <c r="P76" s="9">
        <f t="shared" si="1"/>
        <v>1053073.1000000001</v>
      </c>
    </row>
    <row r="77" spans="1:16" ht="47.25" customHeight="1">
      <c r="A77" s="61"/>
      <c r="B77" s="61"/>
      <c r="C77" s="7" t="s">
        <v>2</v>
      </c>
      <c r="D77" s="11" t="s">
        <v>16</v>
      </c>
      <c r="E77" s="11" t="s">
        <v>60</v>
      </c>
      <c r="F77" s="11" t="s">
        <v>132</v>
      </c>
      <c r="G77" s="11" t="s">
        <v>37</v>
      </c>
      <c r="H77" s="34">
        <v>0</v>
      </c>
      <c r="I77" s="34">
        <v>142691</v>
      </c>
      <c r="J77" s="57">
        <v>152209.4</v>
      </c>
      <c r="K77" s="57">
        <v>151869.9</v>
      </c>
      <c r="L77" s="57">
        <v>161798</v>
      </c>
      <c r="M77" s="57">
        <v>137581</v>
      </c>
      <c r="N77" s="57">
        <v>129665</v>
      </c>
      <c r="O77" s="57">
        <v>129665</v>
      </c>
      <c r="P77" s="9">
        <f t="shared" si="1"/>
        <v>1005479.3</v>
      </c>
    </row>
    <row r="78" spans="1:16" ht="144.75" customHeight="1">
      <c r="A78" s="61"/>
      <c r="B78" s="61"/>
      <c r="C78" s="7" t="s">
        <v>2</v>
      </c>
      <c r="D78" s="11" t="s">
        <v>16</v>
      </c>
      <c r="E78" s="11" t="s">
        <v>60</v>
      </c>
      <c r="F78" s="11" t="s">
        <v>132</v>
      </c>
      <c r="G78" s="11" t="s">
        <v>42</v>
      </c>
      <c r="H78" s="34">
        <v>0</v>
      </c>
      <c r="I78" s="34">
        <v>313.8</v>
      </c>
      <c r="J78" s="57">
        <v>697</v>
      </c>
      <c r="K78" s="57">
        <v>6775.4</v>
      </c>
      <c r="L78" s="57">
        <v>10535</v>
      </c>
      <c r="M78" s="57">
        <v>9078</v>
      </c>
      <c r="N78" s="57">
        <v>8606</v>
      </c>
      <c r="O78" s="57">
        <v>8606</v>
      </c>
      <c r="P78" s="9">
        <f t="shared" si="1"/>
        <v>44611.199999999997</v>
      </c>
    </row>
    <row r="79" spans="1:16" ht="25.5">
      <c r="A79" s="62"/>
      <c r="B79" s="62"/>
      <c r="C79" s="7" t="s">
        <v>2</v>
      </c>
      <c r="D79" s="11" t="s">
        <v>16</v>
      </c>
      <c r="E79" s="11" t="s">
        <v>162</v>
      </c>
      <c r="F79" s="11" t="s">
        <v>132</v>
      </c>
      <c r="G79" s="11" t="s">
        <v>37</v>
      </c>
      <c r="H79" s="34">
        <v>0</v>
      </c>
      <c r="I79" s="34">
        <v>0</v>
      </c>
      <c r="J79" s="57">
        <v>0</v>
      </c>
      <c r="K79" s="57">
        <v>416.6</v>
      </c>
      <c r="L79" s="57">
        <v>760</v>
      </c>
      <c r="M79" s="57">
        <v>648</v>
      </c>
      <c r="N79" s="57">
        <v>579</v>
      </c>
      <c r="O79" s="57">
        <v>579</v>
      </c>
      <c r="P79" s="9">
        <f t="shared" si="1"/>
        <v>2982.6</v>
      </c>
    </row>
    <row r="80" spans="1:16" ht="29.25" customHeight="1">
      <c r="A80" s="18" t="s">
        <v>38</v>
      </c>
      <c r="B80" s="18" t="s">
        <v>86</v>
      </c>
      <c r="C80" s="7" t="s">
        <v>2</v>
      </c>
      <c r="D80" s="11" t="s">
        <v>16</v>
      </c>
      <c r="E80" s="11" t="s">
        <v>93</v>
      </c>
      <c r="F80" s="11" t="s">
        <v>80</v>
      </c>
      <c r="G80" s="11" t="s">
        <v>42</v>
      </c>
      <c r="H80" s="34">
        <v>566.29999999999995</v>
      </c>
      <c r="I80" s="34">
        <v>0</v>
      </c>
      <c r="J80" s="57">
        <v>0</v>
      </c>
      <c r="K80" s="57">
        <v>0</v>
      </c>
      <c r="L80" s="57">
        <f t="shared" ref="L80:L103" si="41">K80</f>
        <v>0</v>
      </c>
      <c r="M80" s="57">
        <v>0</v>
      </c>
      <c r="N80" s="57">
        <v>0</v>
      </c>
      <c r="O80" s="57">
        <v>0</v>
      </c>
      <c r="P80" s="9">
        <f t="shared" si="1"/>
        <v>566.29999999999995</v>
      </c>
    </row>
    <row r="81" spans="1:16" ht="18" customHeight="1">
      <c r="A81" s="60" t="s">
        <v>38</v>
      </c>
      <c r="B81" s="60" t="s">
        <v>87</v>
      </c>
      <c r="C81" s="7" t="s">
        <v>125</v>
      </c>
      <c r="D81" s="8" t="s">
        <v>18</v>
      </c>
      <c r="E81" s="8" t="s">
        <v>18</v>
      </c>
      <c r="F81" s="11" t="s">
        <v>81</v>
      </c>
      <c r="G81" s="8" t="s">
        <v>18</v>
      </c>
      <c r="H81" s="34">
        <f>SUM(H82:H84)</f>
        <v>955.48</v>
      </c>
      <c r="I81" s="34">
        <v>0</v>
      </c>
      <c r="J81" s="57">
        <v>0</v>
      </c>
      <c r="K81" s="57">
        <v>0</v>
      </c>
      <c r="L81" s="57">
        <f t="shared" si="41"/>
        <v>0</v>
      </c>
      <c r="M81" s="57">
        <f t="shared" ref="M81:O85" si="42">K81</f>
        <v>0</v>
      </c>
      <c r="N81" s="57">
        <f t="shared" si="42"/>
        <v>0</v>
      </c>
      <c r="O81" s="57">
        <f t="shared" si="42"/>
        <v>0</v>
      </c>
      <c r="P81" s="9">
        <f t="shared" si="1"/>
        <v>955.48</v>
      </c>
    </row>
    <row r="82" spans="1:16" ht="31.5" customHeight="1">
      <c r="A82" s="61"/>
      <c r="B82" s="61"/>
      <c r="C82" s="7" t="s">
        <v>2</v>
      </c>
      <c r="D82" s="11" t="s">
        <v>16</v>
      </c>
      <c r="E82" s="11" t="s">
        <v>57</v>
      </c>
      <c r="F82" s="11" t="s">
        <v>81</v>
      </c>
      <c r="G82" s="8">
        <v>611</v>
      </c>
      <c r="H82" s="34">
        <v>105.7</v>
      </c>
      <c r="I82" s="34">
        <v>0</v>
      </c>
      <c r="J82" s="57">
        <v>0</v>
      </c>
      <c r="K82" s="57">
        <v>0</v>
      </c>
      <c r="L82" s="57">
        <f t="shared" si="41"/>
        <v>0</v>
      </c>
      <c r="M82" s="57">
        <f t="shared" si="42"/>
        <v>0</v>
      </c>
      <c r="N82" s="57">
        <f t="shared" si="42"/>
        <v>0</v>
      </c>
      <c r="O82" s="57">
        <f t="shared" si="42"/>
        <v>0</v>
      </c>
      <c r="P82" s="9">
        <f t="shared" si="1"/>
        <v>105.7</v>
      </c>
    </row>
    <row r="83" spans="1:16" ht="27" customHeight="1">
      <c r="A83" s="61"/>
      <c r="B83" s="61"/>
      <c r="C83" s="7" t="s">
        <v>2</v>
      </c>
      <c r="D83" s="11" t="s">
        <v>16</v>
      </c>
      <c r="E83" s="11" t="s">
        <v>59</v>
      </c>
      <c r="F83" s="11" t="s">
        <v>81</v>
      </c>
      <c r="G83" s="11" t="s">
        <v>37</v>
      </c>
      <c r="H83" s="34">
        <v>120.86</v>
      </c>
      <c r="I83" s="34">
        <v>0</v>
      </c>
      <c r="J83" s="57">
        <v>0</v>
      </c>
      <c r="K83" s="57">
        <v>0</v>
      </c>
      <c r="L83" s="57">
        <f t="shared" si="41"/>
        <v>0</v>
      </c>
      <c r="M83" s="57">
        <f t="shared" si="42"/>
        <v>0</v>
      </c>
      <c r="N83" s="57">
        <f t="shared" si="42"/>
        <v>0</v>
      </c>
      <c r="O83" s="57">
        <f t="shared" si="42"/>
        <v>0</v>
      </c>
      <c r="P83" s="9">
        <f t="shared" ref="P83:P159" si="43">SUM(H83:O83)</f>
        <v>120.86</v>
      </c>
    </row>
    <row r="84" spans="1:16" ht="25.5" customHeight="1">
      <c r="A84" s="62"/>
      <c r="B84" s="62"/>
      <c r="C84" s="7" t="s">
        <v>2</v>
      </c>
      <c r="D84" s="11" t="s">
        <v>16</v>
      </c>
      <c r="E84" s="11" t="s">
        <v>60</v>
      </c>
      <c r="F84" s="11" t="s">
        <v>81</v>
      </c>
      <c r="G84" s="11" t="s">
        <v>37</v>
      </c>
      <c r="H84" s="34">
        <v>728.92</v>
      </c>
      <c r="I84" s="34">
        <v>0</v>
      </c>
      <c r="J84" s="57">
        <v>0</v>
      </c>
      <c r="K84" s="57">
        <v>0</v>
      </c>
      <c r="L84" s="57">
        <f t="shared" si="41"/>
        <v>0</v>
      </c>
      <c r="M84" s="57">
        <f t="shared" si="42"/>
        <v>0</v>
      </c>
      <c r="N84" s="57">
        <f t="shared" si="42"/>
        <v>0</v>
      </c>
      <c r="O84" s="57">
        <f t="shared" si="42"/>
        <v>0</v>
      </c>
      <c r="P84" s="9">
        <f t="shared" si="43"/>
        <v>728.92</v>
      </c>
    </row>
    <row r="85" spans="1:16" ht="38.25" customHeight="1">
      <c r="A85" s="18" t="s">
        <v>38</v>
      </c>
      <c r="B85" s="18" t="s">
        <v>88</v>
      </c>
      <c r="C85" s="7" t="s">
        <v>2</v>
      </c>
      <c r="D85" s="11" t="s">
        <v>16</v>
      </c>
      <c r="E85" s="11" t="s">
        <v>60</v>
      </c>
      <c r="F85" s="11" t="s">
        <v>82</v>
      </c>
      <c r="G85" s="11" t="s">
        <v>42</v>
      </c>
      <c r="H85" s="34">
        <v>1800</v>
      </c>
      <c r="I85" s="34">
        <v>0</v>
      </c>
      <c r="J85" s="57">
        <v>0</v>
      </c>
      <c r="K85" s="57">
        <v>0</v>
      </c>
      <c r="L85" s="57">
        <f>K85</f>
        <v>0</v>
      </c>
      <c r="M85" s="57">
        <f t="shared" si="42"/>
        <v>0</v>
      </c>
      <c r="N85" s="57">
        <f t="shared" si="42"/>
        <v>0</v>
      </c>
      <c r="O85" s="57">
        <f t="shared" si="42"/>
        <v>0</v>
      </c>
      <c r="P85" s="9">
        <f t="shared" si="43"/>
        <v>1800</v>
      </c>
    </row>
    <row r="86" spans="1:16" ht="78.75" customHeight="1">
      <c r="A86" s="18" t="s">
        <v>38</v>
      </c>
      <c r="B86" s="18" t="s">
        <v>126</v>
      </c>
      <c r="C86" s="7" t="s">
        <v>2</v>
      </c>
      <c r="D86" s="11" t="s">
        <v>16</v>
      </c>
      <c r="E86" s="11" t="s">
        <v>60</v>
      </c>
      <c r="F86" s="11" t="s">
        <v>133</v>
      </c>
      <c r="G86" s="11" t="s">
        <v>37</v>
      </c>
      <c r="H86" s="34">
        <v>0</v>
      </c>
      <c r="I86" s="34">
        <v>333.6</v>
      </c>
      <c r="J86" s="57">
        <v>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9">
        <f t="shared" si="43"/>
        <v>333.6</v>
      </c>
    </row>
    <row r="87" spans="1:16" ht="21.75" customHeight="1">
      <c r="A87" s="60" t="s">
        <v>38</v>
      </c>
      <c r="B87" s="60" t="s">
        <v>148</v>
      </c>
      <c r="C87" s="7" t="s">
        <v>125</v>
      </c>
      <c r="D87" s="11" t="s">
        <v>18</v>
      </c>
      <c r="E87" s="11" t="s">
        <v>18</v>
      </c>
      <c r="F87" s="11" t="s">
        <v>133</v>
      </c>
      <c r="G87" s="11" t="s">
        <v>37</v>
      </c>
      <c r="H87" s="34">
        <f>H88+H89+H90</f>
        <v>0</v>
      </c>
      <c r="I87" s="34">
        <f t="shared" ref="I87:K87" si="44">I88+I89+I90</f>
        <v>0</v>
      </c>
      <c r="J87" s="57">
        <f t="shared" si="44"/>
        <v>20700.8</v>
      </c>
      <c r="K87" s="57">
        <f t="shared" si="44"/>
        <v>13317</v>
      </c>
      <c r="L87" s="57">
        <f>SUM(L88:L90)</f>
        <v>0</v>
      </c>
      <c r="M87" s="57">
        <f t="shared" ref="M87:O87" si="45">SUM(M88:M90)</f>
        <v>0</v>
      </c>
      <c r="N87" s="57">
        <f t="shared" si="45"/>
        <v>0</v>
      </c>
      <c r="O87" s="57">
        <f t="shared" si="45"/>
        <v>0</v>
      </c>
      <c r="P87" s="9">
        <f t="shared" si="43"/>
        <v>34017.800000000003</v>
      </c>
    </row>
    <row r="88" spans="1:16" ht="33" customHeight="1">
      <c r="A88" s="61"/>
      <c r="B88" s="61"/>
      <c r="C88" s="7" t="s">
        <v>2</v>
      </c>
      <c r="D88" s="11" t="s">
        <v>16</v>
      </c>
      <c r="E88" s="11" t="s">
        <v>60</v>
      </c>
      <c r="F88" s="11" t="s">
        <v>133</v>
      </c>
      <c r="G88" s="11" t="s">
        <v>37</v>
      </c>
      <c r="H88" s="34">
        <v>0</v>
      </c>
      <c r="I88" s="34">
        <v>0</v>
      </c>
      <c r="J88" s="57">
        <v>12178.3</v>
      </c>
      <c r="K88" s="57">
        <v>6620</v>
      </c>
      <c r="L88" s="57">
        <v>0</v>
      </c>
      <c r="M88" s="57">
        <v>0</v>
      </c>
      <c r="N88" s="57">
        <v>0</v>
      </c>
      <c r="O88" s="57">
        <v>0</v>
      </c>
      <c r="P88" s="9">
        <f t="shared" si="43"/>
        <v>18798.3</v>
      </c>
    </row>
    <row r="89" spans="1:16" ht="25.5">
      <c r="A89" s="61"/>
      <c r="B89" s="61"/>
      <c r="C89" s="7" t="s">
        <v>2</v>
      </c>
      <c r="D89" s="11" t="s">
        <v>16</v>
      </c>
      <c r="E89" s="11" t="s">
        <v>57</v>
      </c>
      <c r="F89" s="11" t="s">
        <v>133</v>
      </c>
      <c r="G89" s="11" t="s">
        <v>37</v>
      </c>
      <c r="H89" s="34">
        <v>0</v>
      </c>
      <c r="I89" s="34">
        <v>0</v>
      </c>
      <c r="J89" s="57">
        <v>5906</v>
      </c>
      <c r="K89" s="57">
        <v>5092</v>
      </c>
      <c r="L89" s="57">
        <v>0</v>
      </c>
      <c r="M89" s="57">
        <v>0</v>
      </c>
      <c r="N89" s="57">
        <v>0</v>
      </c>
      <c r="O89" s="57">
        <v>0</v>
      </c>
      <c r="P89" s="9">
        <f t="shared" si="43"/>
        <v>10998</v>
      </c>
    </row>
    <row r="90" spans="1:16" ht="60.75" customHeight="1">
      <c r="A90" s="62"/>
      <c r="B90" s="62"/>
      <c r="C90" s="7" t="s">
        <v>2</v>
      </c>
      <c r="D90" s="11" t="s">
        <v>16</v>
      </c>
      <c r="E90" s="11" t="s">
        <v>59</v>
      </c>
      <c r="F90" s="11" t="s">
        <v>133</v>
      </c>
      <c r="G90" s="11" t="s">
        <v>37</v>
      </c>
      <c r="H90" s="34">
        <v>0</v>
      </c>
      <c r="I90" s="34">
        <v>0</v>
      </c>
      <c r="J90" s="57">
        <f>2235.1+381.4</f>
        <v>2616.5</v>
      </c>
      <c r="K90" s="57">
        <v>1605</v>
      </c>
      <c r="L90" s="57">
        <v>0</v>
      </c>
      <c r="M90" s="57">
        <v>0</v>
      </c>
      <c r="N90" s="57">
        <v>0</v>
      </c>
      <c r="O90" s="57">
        <v>0</v>
      </c>
      <c r="P90" s="9">
        <f t="shared" si="43"/>
        <v>4221.5</v>
      </c>
    </row>
    <row r="91" spans="1:16" ht="66" customHeight="1">
      <c r="A91" s="18" t="s">
        <v>38</v>
      </c>
      <c r="B91" s="18" t="s">
        <v>128</v>
      </c>
      <c r="C91" s="7" t="s">
        <v>2</v>
      </c>
      <c r="D91" s="11" t="s">
        <v>16</v>
      </c>
      <c r="E91" s="11" t="s">
        <v>60</v>
      </c>
      <c r="F91" s="11" t="s">
        <v>134</v>
      </c>
      <c r="G91" s="11" t="s">
        <v>37</v>
      </c>
      <c r="H91" s="34">
        <v>0</v>
      </c>
      <c r="I91" s="34">
        <v>1465.6</v>
      </c>
      <c r="J91" s="57">
        <v>519.29999999999995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  <c r="P91" s="9">
        <f t="shared" si="43"/>
        <v>1984.8999999999999</v>
      </c>
    </row>
    <row r="92" spans="1:16" ht="63.75" customHeight="1">
      <c r="A92" s="18" t="s">
        <v>38</v>
      </c>
      <c r="B92" s="18" t="s">
        <v>128</v>
      </c>
      <c r="C92" s="7" t="s">
        <v>2</v>
      </c>
      <c r="D92" s="11" t="s">
        <v>16</v>
      </c>
      <c r="E92" s="11" t="s">
        <v>60</v>
      </c>
      <c r="F92" s="11" t="s">
        <v>134</v>
      </c>
      <c r="G92" s="11" t="s">
        <v>42</v>
      </c>
      <c r="H92" s="34">
        <v>0</v>
      </c>
      <c r="I92" s="34">
        <v>0</v>
      </c>
      <c r="J92" s="57">
        <v>4150.5</v>
      </c>
      <c r="K92" s="57">
        <v>11603.8</v>
      </c>
      <c r="L92" s="57">
        <v>3042</v>
      </c>
      <c r="M92" s="57">
        <v>0</v>
      </c>
      <c r="N92" s="57">
        <v>0</v>
      </c>
      <c r="O92" s="57">
        <v>0</v>
      </c>
      <c r="P92" s="9">
        <f t="shared" si="43"/>
        <v>18796.3</v>
      </c>
    </row>
    <row r="93" spans="1:16" ht="25.5">
      <c r="A93" s="60" t="s">
        <v>38</v>
      </c>
      <c r="B93" s="60" t="s">
        <v>89</v>
      </c>
      <c r="C93" s="7" t="s">
        <v>2</v>
      </c>
      <c r="D93" s="11" t="s">
        <v>18</v>
      </c>
      <c r="E93" s="11" t="s">
        <v>18</v>
      </c>
      <c r="F93" s="11" t="s">
        <v>83</v>
      </c>
      <c r="G93" s="11" t="s">
        <v>18</v>
      </c>
      <c r="H93" s="34">
        <f>H94+H95</f>
        <v>34</v>
      </c>
      <c r="I93" s="34">
        <f t="shared" ref="I93:J93" si="46">I94+I95</f>
        <v>0</v>
      </c>
      <c r="J93" s="57">
        <f t="shared" si="46"/>
        <v>0</v>
      </c>
      <c r="K93" s="57">
        <f>K94+K95</f>
        <v>716.5</v>
      </c>
      <c r="L93" s="57">
        <f>L94+L95</f>
        <v>0</v>
      </c>
      <c r="M93" s="57">
        <f t="shared" ref="M93" si="47">M94+M95</f>
        <v>0</v>
      </c>
      <c r="N93" s="57">
        <f t="shared" ref="N93" si="48">N94+N95</f>
        <v>0</v>
      </c>
      <c r="O93" s="57">
        <f t="shared" ref="O93" si="49">O94+O95</f>
        <v>0</v>
      </c>
      <c r="P93" s="9">
        <f t="shared" si="43"/>
        <v>750.5</v>
      </c>
    </row>
    <row r="94" spans="1:16" ht="25.5">
      <c r="A94" s="61"/>
      <c r="B94" s="61"/>
      <c r="C94" s="7" t="s">
        <v>2</v>
      </c>
      <c r="D94" s="11" t="s">
        <v>16</v>
      </c>
      <c r="E94" s="11" t="s">
        <v>60</v>
      </c>
      <c r="F94" s="11" t="s">
        <v>83</v>
      </c>
      <c r="G94" s="11" t="s">
        <v>37</v>
      </c>
      <c r="H94" s="34">
        <v>34</v>
      </c>
      <c r="I94" s="34">
        <v>0</v>
      </c>
      <c r="J94" s="57">
        <v>0</v>
      </c>
      <c r="K94" s="57">
        <v>0</v>
      </c>
      <c r="L94" s="57">
        <f t="shared" ref="L94" si="50">K94</f>
        <v>0</v>
      </c>
      <c r="M94" s="57">
        <v>0</v>
      </c>
      <c r="N94" s="57">
        <v>0</v>
      </c>
      <c r="O94" s="57">
        <v>0</v>
      </c>
      <c r="P94" s="9">
        <f t="shared" si="43"/>
        <v>34</v>
      </c>
    </row>
    <row r="95" spans="1:16" ht="28.5" customHeight="1">
      <c r="A95" s="62"/>
      <c r="B95" s="62"/>
      <c r="C95" s="7" t="s">
        <v>2</v>
      </c>
      <c r="D95" s="11" t="s">
        <v>16</v>
      </c>
      <c r="E95" s="11" t="s">
        <v>60</v>
      </c>
      <c r="F95" s="11" t="s">
        <v>83</v>
      </c>
      <c r="G95" s="11" t="s">
        <v>42</v>
      </c>
      <c r="H95" s="34">
        <v>0</v>
      </c>
      <c r="I95" s="34">
        <v>0</v>
      </c>
      <c r="J95" s="57">
        <v>0</v>
      </c>
      <c r="K95" s="57">
        <v>716.5</v>
      </c>
      <c r="L95" s="57">
        <v>0</v>
      </c>
      <c r="M95" s="57">
        <v>0</v>
      </c>
      <c r="N95" s="57">
        <v>0</v>
      </c>
      <c r="O95" s="57">
        <v>0</v>
      </c>
      <c r="P95" s="9">
        <f t="shared" si="43"/>
        <v>716.5</v>
      </c>
    </row>
    <row r="96" spans="1:16" ht="64.5" customHeight="1">
      <c r="A96" s="32" t="s">
        <v>38</v>
      </c>
      <c r="B96" s="32" t="s">
        <v>182</v>
      </c>
      <c r="C96" s="7" t="s">
        <v>2</v>
      </c>
      <c r="D96" s="35" t="s">
        <v>16</v>
      </c>
      <c r="E96" s="35" t="s">
        <v>60</v>
      </c>
      <c r="F96" s="35" t="s">
        <v>181</v>
      </c>
      <c r="G96" s="35" t="s">
        <v>37</v>
      </c>
      <c r="H96" s="34">
        <v>0</v>
      </c>
      <c r="I96" s="34">
        <v>0</v>
      </c>
      <c r="J96" s="57">
        <v>0</v>
      </c>
      <c r="K96" s="57">
        <v>0</v>
      </c>
      <c r="L96" s="57">
        <v>6188.5</v>
      </c>
      <c r="M96" s="57">
        <v>18877.900000000001</v>
      </c>
      <c r="N96" s="57">
        <v>18722.400000000001</v>
      </c>
      <c r="O96" s="57">
        <v>18722.400000000001</v>
      </c>
      <c r="P96" s="9">
        <f t="shared" ref="P96" si="51">SUM(H96:O96)</f>
        <v>62511.200000000004</v>
      </c>
    </row>
    <row r="97" spans="1:16" ht="64.5" customHeight="1">
      <c r="A97" s="18" t="s">
        <v>38</v>
      </c>
      <c r="B97" s="18" t="s">
        <v>117</v>
      </c>
      <c r="C97" s="7" t="s">
        <v>2</v>
      </c>
      <c r="D97" s="11" t="s">
        <v>16</v>
      </c>
      <c r="E97" s="11" t="s">
        <v>26</v>
      </c>
      <c r="F97" s="11" t="s">
        <v>118</v>
      </c>
      <c r="G97" s="11" t="s">
        <v>42</v>
      </c>
      <c r="H97" s="34">
        <v>50</v>
      </c>
      <c r="I97" s="34">
        <v>0</v>
      </c>
      <c r="J97" s="57">
        <v>0</v>
      </c>
      <c r="K97" s="57">
        <v>0</v>
      </c>
      <c r="L97" s="57">
        <f t="shared" si="41"/>
        <v>0</v>
      </c>
      <c r="M97" s="57">
        <v>0</v>
      </c>
      <c r="N97" s="57">
        <v>0</v>
      </c>
      <c r="O97" s="57">
        <v>0</v>
      </c>
      <c r="P97" s="9">
        <f t="shared" si="43"/>
        <v>50</v>
      </c>
    </row>
    <row r="98" spans="1:16" ht="40.5" customHeight="1">
      <c r="A98" s="32" t="s">
        <v>38</v>
      </c>
      <c r="B98" s="32" t="s">
        <v>135</v>
      </c>
      <c r="C98" s="7" t="s">
        <v>2</v>
      </c>
      <c r="D98" s="35" t="s">
        <v>16</v>
      </c>
      <c r="E98" s="35" t="s">
        <v>60</v>
      </c>
      <c r="F98" s="35" t="s">
        <v>136</v>
      </c>
      <c r="G98" s="35" t="s">
        <v>37</v>
      </c>
      <c r="H98" s="34">
        <v>0</v>
      </c>
      <c r="I98" s="34">
        <v>0</v>
      </c>
      <c r="J98" s="57">
        <v>30.5</v>
      </c>
      <c r="K98" s="57">
        <v>124</v>
      </c>
      <c r="L98" s="57">
        <v>181.9</v>
      </c>
      <c r="M98" s="57">
        <v>142</v>
      </c>
      <c r="N98" s="57">
        <v>142</v>
      </c>
      <c r="O98" s="57">
        <v>142</v>
      </c>
      <c r="P98" s="9">
        <f t="shared" ref="P98" si="52">SUM(H98:O98)</f>
        <v>762.4</v>
      </c>
    </row>
    <row r="99" spans="1:16" ht="63.75" customHeight="1">
      <c r="A99" s="18" t="s">
        <v>38</v>
      </c>
      <c r="B99" s="37" t="s">
        <v>184</v>
      </c>
      <c r="C99" s="7" t="s">
        <v>2</v>
      </c>
      <c r="D99" s="11" t="s">
        <v>16</v>
      </c>
      <c r="E99" s="11" t="s">
        <v>60</v>
      </c>
      <c r="F99" s="35" t="s">
        <v>183</v>
      </c>
      <c r="G99" s="35" t="s">
        <v>79</v>
      </c>
      <c r="H99" s="34">
        <v>0</v>
      </c>
      <c r="I99" s="52">
        <v>0</v>
      </c>
      <c r="J99" s="57">
        <v>0</v>
      </c>
      <c r="K99" s="57">
        <v>0</v>
      </c>
      <c r="L99" s="57">
        <v>922</v>
      </c>
      <c r="M99" s="57">
        <v>0</v>
      </c>
      <c r="N99" s="57">
        <v>0</v>
      </c>
      <c r="O99" s="57">
        <v>0</v>
      </c>
      <c r="P99" s="9">
        <f t="shared" si="43"/>
        <v>922</v>
      </c>
    </row>
    <row r="100" spans="1:16" ht="128.25" customHeight="1">
      <c r="A100" s="32" t="s">
        <v>38</v>
      </c>
      <c r="B100" s="37" t="s">
        <v>178</v>
      </c>
      <c r="C100" s="7" t="s">
        <v>2</v>
      </c>
      <c r="D100" s="8">
        <v>901</v>
      </c>
      <c r="E100" s="8">
        <v>701</v>
      </c>
      <c r="F100" s="35" t="s">
        <v>177</v>
      </c>
      <c r="G100" s="8">
        <v>612</v>
      </c>
      <c r="H100" s="52">
        <v>0</v>
      </c>
      <c r="I100" s="52">
        <v>0</v>
      </c>
      <c r="J100" s="57">
        <v>0</v>
      </c>
      <c r="K100" s="57">
        <v>0</v>
      </c>
      <c r="L100" s="57">
        <v>2907.3</v>
      </c>
      <c r="M100" s="57">
        <v>0</v>
      </c>
      <c r="N100" s="57">
        <v>0</v>
      </c>
      <c r="O100" s="57">
        <v>0</v>
      </c>
      <c r="P100" s="9">
        <f t="shared" ref="P100" si="53">SUM(H100:O100)</f>
        <v>2907.3</v>
      </c>
    </row>
    <row r="101" spans="1:16" ht="76.5" customHeight="1">
      <c r="A101" s="32" t="s">
        <v>38</v>
      </c>
      <c r="B101" s="37" t="s">
        <v>186</v>
      </c>
      <c r="C101" s="7" t="s">
        <v>2</v>
      </c>
      <c r="D101" s="8">
        <v>901</v>
      </c>
      <c r="E101" s="8">
        <v>701</v>
      </c>
      <c r="F101" s="35" t="s">
        <v>185</v>
      </c>
      <c r="G101" s="8">
        <v>612</v>
      </c>
      <c r="H101" s="52">
        <v>0</v>
      </c>
      <c r="I101" s="52">
        <v>0</v>
      </c>
      <c r="J101" s="57">
        <v>0</v>
      </c>
      <c r="K101" s="57">
        <v>0</v>
      </c>
      <c r="L101" s="57">
        <v>3748.9</v>
      </c>
      <c r="M101" s="57">
        <v>56.7</v>
      </c>
      <c r="N101" s="57">
        <v>58.6</v>
      </c>
      <c r="O101" s="57">
        <v>58.6</v>
      </c>
      <c r="P101" s="9">
        <f t="shared" ref="P101" si="54">SUM(H101:O101)</f>
        <v>3922.7999999999997</v>
      </c>
    </row>
    <row r="102" spans="1:16" ht="53.25" customHeight="1">
      <c r="A102" s="18" t="s">
        <v>38</v>
      </c>
      <c r="B102" s="18" t="s">
        <v>50</v>
      </c>
      <c r="C102" s="7" t="s">
        <v>2</v>
      </c>
      <c r="D102" s="11" t="s">
        <v>16</v>
      </c>
      <c r="E102" s="11" t="s">
        <v>60</v>
      </c>
      <c r="F102" s="11" t="s">
        <v>64</v>
      </c>
      <c r="G102" s="11" t="s">
        <v>52</v>
      </c>
      <c r="H102" s="34">
        <v>18.600000000000001</v>
      </c>
      <c r="I102" s="34">
        <v>0</v>
      </c>
      <c r="J102" s="57">
        <v>0</v>
      </c>
      <c r="K102" s="57">
        <v>0</v>
      </c>
      <c r="L102" s="57">
        <f t="shared" si="41"/>
        <v>0</v>
      </c>
      <c r="M102" s="57">
        <v>0</v>
      </c>
      <c r="N102" s="57">
        <v>0</v>
      </c>
      <c r="O102" s="57">
        <v>0</v>
      </c>
      <c r="P102" s="9">
        <f t="shared" si="43"/>
        <v>18.600000000000001</v>
      </c>
    </row>
    <row r="103" spans="1:16" ht="43.5" customHeight="1">
      <c r="A103" s="18" t="s">
        <v>38</v>
      </c>
      <c r="B103" s="18" t="s">
        <v>90</v>
      </c>
      <c r="C103" s="7" t="s">
        <v>2</v>
      </c>
      <c r="D103" s="11" t="s">
        <v>16</v>
      </c>
      <c r="E103" s="11" t="s">
        <v>60</v>
      </c>
      <c r="F103" s="11" t="s">
        <v>84</v>
      </c>
      <c r="G103" s="11" t="s">
        <v>42</v>
      </c>
      <c r="H103" s="34">
        <v>197.7</v>
      </c>
      <c r="I103" s="34">
        <v>0</v>
      </c>
      <c r="J103" s="57">
        <v>0</v>
      </c>
      <c r="K103" s="57">
        <v>0</v>
      </c>
      <c r="L103" s="57">
        <f t="shared" si="41"/>
        <v>0</v>
      </c>
      <c r="M103" s="57">
        <v>0</v>
      </c>
      <c r="N103" s="57">
        <v>0</v>
      </c>
      <c r="O103" s="57">
        <v>0</v>
      </c>
      <c r="P103" s="9">
        <f t="shared" si="43"/>
        <v>197.7</v>
      </c>
    </row>
    <row r="104" spans="1:16" ht="39" customHeight="1">
      <c r="A104" s="18" t="s">
        <v>38</v>
      </c>
      <c r="B104" s="18" t="s">
        <v>91</v>
      </c>
      <c r="C104" s="7" t="s">
        <v>2</v>
      </c>
      <c r="D104" s="11" t="s">
        <v>16</v>
      </c>
      <c r="E104" s="11" t="s">
        <v>60</v>
      </c>
      <c r="F104" s="11" t="s">
        <v>85</v>
      </c>
      <c r="G104" s="11" t="s">
        <v>42</v>
      </c>
      <c r="H104" s="34">
        <v>30</v>
      </c>
      <c r="I104" s="34">
        <v>0</v>
      </c>
      <c r="J104" s="57">
        <v>0</v>
      </c>
      <c r="K104" s="57">
        <v>0</v>
      </c>
      <c r="L104" s="57">
        <f>K104</f>
        <v>0</v>
      </c>
      <c r="M104" s="57">
        <v>0</v>
      </c>
      <c r="N104" s="57">
        <v>0</v>
      </c>
      <c r="O104" s="57">
        <v>0</v>
      </c>
      <c r="P104" s="9">
        <f t="shared" si="43"/>
        <v>30</v>
      </c>
    </row>
    <row r="105" spans="1:16" ht="53.25" customHeight="1">
      <c r="A105" s="32" t="s">
        <v>38</v>
      </c>
      <c r="B105" s="32" t="s">
        <v>139</v>
      </c>
      <c r="C105" s="7" t="s">
        <v>2</v>
      </c>
      <c r="D105" s="35" t="s">
        <v>187</v>
      </c>
      <c r="E105" s="35" t="s">
        <v>187</v>
      </c>
      <c r="F105" s="35" t="s">
        <v>137</v>
      </c>
      <c r="G105" s="35" t="s">
        <v>187</v>
      </c>
      <c r="H105" s="34">
        <f>H106+H107</f>
        <v>0</v>
      </c>
      <c r="I105" s="34">
        <f>I106+I107</f>
        <v>8.1</v>
      </c>
      <c r="J105" s="57">
        <f t="shared" ref="I105:O105" si="55">J106+J107</f>
        <v>444.4</v>
      </c>
      <c r="K105" s="57">
        <f t="shared" si="55"/>
        <v>500</v>
      </c>
      <c r="L105" s="57">
        <f t="shared" si="55"/>
        <v>20.2</v>
      </c>
      <c r="M105" s="57">
        <f t="shared" si="55"/>
        <v>0</v>
      </c>
      <c r="N105" s="57">
        <f t="shared" si="55"/>
        <v>0</v>
      </c>
      <c r="O105" s="57">
        <f t="shared" si="55"/>
        <v>0</v>
      </c>
      <c r="P105" s="9">
        <f t="shared" si="43"/>
        <v>972.7</v>
      </c>
    </row>
    <row r="106" spans="1:16" s="47" customFormat="1" ht="53.25" customHeight="1">
      <c r="A106" s="83" t="s">
        <v>38</v>
      </c>
      <c r="B106" s="83" t="s">
        <v>139</v>
      </c>
      <c r="C106" s="43" t="s">
        <v>2</v>
      </c>
      <c r="D106" s="45" t="s">
        <v>16</v>
      </c>
      <c r="E106" s="45" t="s">
        <v>60</v>
      </c>
      <c r="F106" s="45" t="s">
        <v>137</v>
      </c>
      <c r="G106" s="45" t="s">
        <v>37</v>
      </c>
      <c r="H106" s="57">
        <v>0</v>
      </c>
      <c r="I106" s="57">
        <v>8.1</v>
      </c>
      <c r="J106" s="57">
        <v>444.4</v>
      </c>
      <c r="K106" s="57">
        <v>0</v>
      </c>
      <c r="L106" s="57">
        <v>0</v>
      </c>
      <c r="M106" s="57">
        <v>0</v>
      </c>
      <c r="N106" s="57">
        <v>0</v>
      </c>
      <c r="O106" s="57">
        <v>0</v>
      </c>
      <c r="P106" s="46">
        <f t="shared" ref="P106" si="56">SUM(H106:O106)</f>
        <v>452.5</v>
      </c>
    </row>
    <row r="107" spans="1:16" s="47" customFormat="1" ht="53.25" customHeight="1">
      <c r="A107" s="83" t="s">
        <v>38</v>
      </c>
      <c r="B107" s="83" t="s">
        <v>139</v>
      </c>
      <c r="C107" s="43" t="s">
        <v>2</v>
      </c>
      <c r="D107" s="45" t="s">
        <v>16</v>
      </c>
      <c r="E107" s="45" t="s">
        <v>60</v>
      </c>
      <c r="F107" s="45" t="s">
        <v>137</v>
      </c>
      <c r="G107" s="45" t="s">
        <v>42</v>
      </c>
      <c r="H107" s="57">
        <v>0</v>
      </c>
      <c r="I107" s="57">
        <v>0</v>
      </c>
      <c r="J107" s="57">
        <v>0</v>
      </c>
      <c r="K107" s="57">
        <v>500</v>
      </c>
      <c r="L107" s="57">
        <v>20.2</v>
      </c>
      <c r="M107" s="57">
        <v>0</v>
      </c>
      <c r="N107" s="57">
        <v>0</v>
      </c>
      <c r="O107" s="57">
        <v>0</v>
      </c>
      <c r="P107" s="46">
        <f t="shared" si="43"/>
        <v>520.20000000000005</v>
      </c>
    </row>
    <row r="108" spans="1:16" ht="25.5">
      <c r="A108" s="60" t="s">
        <v>38</v>
      </c>
      <c r="B108" s="60" t="s">
        <v>140</v>
      </c>
      <c r="C108" s="7" t="s">
        <v>2</v>
      </c>
      <c r="D108" s="8" t="s">
        <v>18</v>
      </c>
      <c r="E108" s="8" t="s">
        <v>18</v>
      </c>
      <c r="F108" s="11" t="s">
        <v>138</v>
      </c>
      <c r="G108" s="8" t="s">
        <v>18</v>
      </c>
      <c r="H108" s="34">
        <f>H109+H110</f>
        <v>0</v>
      </c>
      <c r="I108" s="34">
        <f t="shared" ref="I108:J108" si="57">I109+I110</f>
        <v>952.1</v>
      </c>
      <c r="J108" s="57">
        <f t="shared" si="57"/>
        <v>160</v>
      </c>
      <c r="K108" s="57">
        <f>K110</f>
        <v>202.1</v>
      </c>
      <c r="L108" s="57">
        <f t="shared" ref="L108:N108" si="58">L110</f>
        <v>115.8</v>
      </c>
      <c r="M108" s="57">
        <f t="shared" ref="M108" si="59">M110</f>
        <v>0</v>
      </c>
      <c r="N108" s="57">
        <f t="shared" si="58"/>
        <v>0</v>
      </c>
      <c r="O108" s="57">
        <f t="shared" ref="O108" si="60">O110</f>
        <v>0</v>
      </c>
      <c r="P108" s="9">
        <f t="shared" si="43"/>
        <v>1429.9999999999998</v>
      </c>
    </row>
    <row r="109" spans="1:16" ht="25.5">
      <c r="A109" s="61"/>
      <c r="B109" s="61"/>
      <c r="C109" s="7" t="s">
        <v>2</v>
      </c>
      <c r="D109" s="11" t="s">
        <v>16</v>
      </c>
      <c r="E109" s="11" t="s">
        <v>60</v>
      </c>
      <c r="F109" s="11" t="s">
        <v>138</v>
      </c>
      <c r="G109" s="11" t="s">
        <v>37</v>
      </c>
      <c r="H109" s="34">
        <f>H111</f>
        <v>0</v>
      </c>
      <c r="I109" s="34">
        <v>952.1</v>
      </c>
      <c r="J109" s="57">
        <v>160</v>
      </c>
      <c r="K109" s="57">
        <v>0</v>
      </c>
      <c r="L109" s="57">
        <f t="shared" ref="L109:L111" si="61">K109</f>
        <v>0</v>
      </c>
      <c r="M109" s="57">
        <v>0</v>
      </c>
      <c r="N109" s="57">
        <v>0</v>
      </c>
      <c r="O109" s="57">
        <v>0</v>
      </c>
      <c r="P109" s="9">
        <f t="shared" si="43"/>
        <v>1112.0999999999999</v>
      </c>
    </row>
    <row r="110" spans="1:16" ht="25.5">
      <c r="A110" s="62"/>
      <c r="B110" s="62"/>
      <c r="C110" s="7" t="s">
        <v>2</v>
      </c>
      <c r="D110" s="11" t="s">
        <v>16</v>
      </c>
      <c r="E110" s="11" t="s">
        <v>60</v>
      </c>
      <c r="F110" s="11" t="s">
        <v>138</v>
      </c>
      <c r="G110" s="11" t="s">
        <v>42</v>
      </c>
      <c r="H110" s="34">
        <f t="shared" ref="H110:J110" si="62">H113</f>
        <v>0</v>
      </c>
      <c r="I110" s="34">
        <f t="shared" si="62"/>
        <v>0</v>
      </c>
      <c r="J110" s="57">
        <f t="shared" si="62"/>
        <v>0</v>
      </c>
      <c r="K110" s="57">
        <v>202.1</v>
      </c>
      <c r="L110" s="57">
        <v>115.8</v>
      </c>
      <c r="M110" s="57">
        <v>0</v>
      </c>
      <c r="N110" s="57">
        <v>0</v>
      </c>
      <c r="O110" s="57">
        <v>0</v>
      </c>
      <c r="P110" s="9">
        <f t="shared" si="43"/>
        <v>317.89999999999998</v>
      </c>
    </row>
    <row r="111" spans="1:16" ht="52.5" customHeight="1">
      <c r="A111" s="18" t="s">
        <v>38</v>
      </c>
      <c r="B111" s="18" t="s">
        <v>131</v>
      </c>
      <c r="C111" s="7" t="s">
        <v>2</v>
      </c>
      <c r="D111" s="11" t="s">
        <v>16</v>
      </c>
      <c r="E111" s="11" t="s">
        <v>60</v>
      </c>
      <c r="F111" s="11" t="s">
        <v>145</v>
      </c>
      <c r="G111" s="11" t="s">
        <v>37</v>
      </c>
      <c r="H111" s="34">
        <v>0</v>
      </c>
      <c r="I111" s="34">
        <v>56.5</v>
      </c>
      <c r="J111" s="57">
        <v>0</v>
      </c>
      <c r="K111" s="57">
        <v>0</v>
      </c>
      <c r="L111" s="57">
        <f t="shared" si="61"/>
        <v>0</v>
      </c>
      <c r="M111" s="57">
        <v>0</v>
      </c>
      <c r="N111" s="57">
        <v>0</v>
      </c>
      <c r="O111" s="57">
        <v>0</v>
      </c>
      <c r="P111" s="9">
        <f t="shared" si="43"/>
        <v>56.5</v>
      </c>
    </row>
    <row r="112" spans="1:16" ht="52.5" customHeight="1">
      <c r="A112" s="32" t="s">
        <v>38</v>
      </c>
      <c r="B112" s="18" t="s">
        <v>164</v>
      </c>
      <c r="C112" s="7" t="s">
        <v>2</v>
      </c>
      <c r="D112" s="11" t="s">
        <v>16</v>
      </c>
      <c r="E112" s="11" t="s">
        <v>60</v>
      </c>
      <c r="F112" s="11" t="s">
        <v>165</v>
      </c>
      <c r="G112" s="11" t="s">
        <v>42</v>
      </c>
      <c r="H112" s="34">
        <v>0</v>
      </c>
      <c r="I112" s="34">
        <v>0</v>
      </c>
      <c r="J112" s="57">
        <v>0</v>
      </c>
      <c r="K112" s="57">
        <v>50</v>
      </c>
      <c r="L112" s="57">
        <v>0</v>
      </c>
      <c r="M112" s="57">
        <v>0</v>
      </c>
      <c r="N112" s="57">
        <v>0</v>
      </c>
      <c r="O112" s="57">
        <v>0</v>
      </c>
      <c r="P112" s="9">
        <f t="shared" si="43"/>
        <v>50</v>
      </c>
    </row>
    <row r="113" spans="1:16" ht="25.5" customHeight="1">
      <c r="A113" s="58" t="s">
        <v>38</v>
      </c>
      <c r="B113" s="58" t="s">
        <v>161</v>
      </c>
      <c r="C113" s="7" t="s">
        <v>2</v>
      </c>
      <c r="D113" s="8" t="s">
        <v>18</v>
      </c>
      <c r="E113" s="8" t="s">
        <v>18</v>
      </c>
      <c r="F113" s="11" t="s">
        <v>163</v>
      </c>
      <c r="G113" s="8" t="s">
        <v>18</v>
      </c>
      <c r="H113" s="34">
        <f t="shared" ref="H113:J113" si="63">SUM(H114:H117)</f>
        <v>0</v>
      </c>
      <c r="I113" s="34">
        <f t="shared" si="63"/>
        <v>0</v>
      </c>
      <c r="J113" s="57">
        <f t="shared" si="63"/>
        <v>0</v>
      </c>
      <c r="K113" s="57">
        <f>SUM(K114:K117)</f>
        <v>3174.8</v>
      </c>
      <c r="L113" s="57">
        <f>SUM(L114:L116)</f>
        <v>0</v>
      </c>
      <c r="M113" s="57">
        <f t="shared" ref="M113:O113" si="64">SUM(M114:M116)</f>
        <v>0</v>
      </c>
      <c r="N113" s="57">
        <f t="shared" si="64"/>
        <v>0</v>
      </c>
      <c r="O113" s="57">
        <f t="shared" si="64"/>
        <v>0</v>
      </c>
      <c r="P113" s="9">
        <f t="shared" si="43"/>
        <v>3174.8</v>
      </c>
    </row>
    <row r="114" spans="1:16" ht="25.5">
      <c r="A114" s="58"/>
      <c r="B114" s="58"/>
      <c r="C114" s="7" t="s">
        <v>2</v>
      </c>
      <c r="D114" s="11" t="s">
        <v>16</v>
      </c>
      <c r="E114" s="11" t="s">
        <v>57</v>
      </c>
      <c r="F114" s="11" t="s">
        <v>163</v>
      </c>
      <c r="G114" s="11" t="s">
        <v>37</v>
      </c>
      <c r="H114" s="34">
        <v>0</v>
      </c>
      <c r="I114" s="34">
        <v>0</v>
      </c>
      <c r="J114" s="57">
        <v>0</v>
      </c>
      <c r="K114" s="57">
        <v>1243</v>
      </c>
      <c r="L114" s="57">
        <v>0</v>
      </c>
      <c r="M114" s="57">
        <v>0</v>
      </c>
      <c r="N114" s="57">
        <v>0</v>
      </c>
      <c r="O114" s="57">
        <v>0</v>
      </c>
      <c r="P114" s="9">
        <f t="shared" si="43"/>
        <v>1243</v>
      </c>
    </row>
    <row r="115" spans="1:16" ht="25.5">
      <c r="A115" s="58"/>
      <c r="B115" s="58"/>
      <c r="C115" s="7" t="s">
        <v>2</v>
      </c>
      <c r="D115" s="11" t="s">
        <v>16</v>
      </c>
      <c r="E115" s="11" t="s">
        <v>59</v>
      </c>
      <c r="F115" s="11" t="s">
        <v>163</v>
      </c>
      <c r="G115" s="11" t="s">
        <v>37</v>
      </c>
      <c r="H115" s="34">
        <v>0</v>
      </c>
      <c r="I115" s="34">
        <v>0</v>
      </c>
      <c r="J115" s="57">
        <v>0</v>
      </c>
      <c r="K115" s="57">
        <v>379.6</v>
      </c>
      <c r="L115" s="57">
        <v>0</v>
      </c>
      <c r="M115" s="57">
        <v>0</v>
      </c>
      <c r="N115" s="57">
        <v>0</v>
      </c>
      <c r="O115" s="57">
        <v>0</v>
      </c>
      <c r="P115" s="9">
        <f t="shared" si="43"/>
        <v>379.6</v>
      </c>
    </row>
    <row r="116" spans="1:16" ht="52.5" customHeight="1">
      <c r="A116" s="58"/>
      <c r="B116" s="58"/>
      <c r="C116" s="7" t="s">
        <v>2</v>
      </c>
      <c r="D116" s="35" t="s">
        <v>16</v>
      </c>
      <c r="E116" s="35" t="s">
        <v>60</v>
      </c>
      <c r="F116" s="35" t="s">
        <v>163</v>
      </c>
      <c r="G116" s="35" t="s">
        <v>37</v>
      </c>
      <c r="H116" s="34">
        <v>0</v>
      </c>
      <c r="I116" s="34">
        <v>0</v>
      </c>
      <c r="J116" s="57">
        <v>0</v>
      </c>
      <c r="K116" s="57">
        <v>1552.2</v>
      </c>
      <c r="L116" s="57">
        <v>0</v>
      </c>
      <c r="M116" s="57">
        <v>0</v>
      </c>
      <c r="N116" s="57">
        <v>0</v>
      </c>
      <c r="O116" s="57">
        <v>0</v>
      </c>
      <c r="P116" s="9">
        <f t="shared" ref="P116" si="65">SUM(H116:O116)</f>
        <v>1552.2</v>
      </c>
    </row>
    <row r="117" spans="1:16" ht="76.5" customHeight="1">
      <c r="A117" s="55" t="s">
        <v>38</v>
      </c>
      <c r="B117" s="37" t="s">
        <v>189</v>
      </c>
      <c r="C117" s="7" t="s">
        <v>2</v>
      </c>
      <c r="D117" s="11" t="s">
        <v>16</v>
      </c>
      <c r="E117" s="11" t="s">
        <v>60</v>
      </c>
      <c r="F117" s="35" t="s">
        <v>188</v>
      </c>
      <c r="G117" s="35" t="s">
        <v>79</v>
      </c>
      <c r="H117" s="34">
        <v>0</v>
      </c>
      <c r="I117" s="34">
        <v>0</v>
      </c>
      <c r="J117" s="57">
        <v>0</v>
      </c>
      <c r="K117" s="57">
        <v>0</v>
      </c>
      <c r="L117" s="57">
        <v>538.70000000000005</v>
      </c>
      <c r="M117" s="57">
        <v>0</v>
      </c>
      <c r="N117" s="57">
        <v>0</v>
      </c>
      <c r="O117" s="57">
        <v>0</v>
      </c>
      <c r="P117" s="9">
        <f t="shared" si="43"/>
        <v>538.70000000000005</v>
      </c>
    </row>
    <row r="118" spans="1:16" s="47" customFormat="1" ht="15">
      <c r="A118" s="60" t="s">
        <v>124</v>
      </c>
      <c r="B118" s="60" t="s">
        <v>33</v>
      </c>
      <c r="C118" s="43" t="s">
        <v>10</v>
      </c>
      <c r="D118" s="44" t="s">
        <v>18</v>
      </c>
      <c r="E118" s="44" t="s">
        <v>18</v>
      </c>
      <c r="F118" s="45" t="s">
        <v>94</v>
      </c>
      <c r="G118" s="44" t="s">
        <v>18</v>
      </c>
      <c r="H118" s="40">
        <f>H119</f>
        <v>24969.100000000002</v>
      </c>
      <c r="I118" s="40">
        <f>I119</f>
        <v>24628.599999999995</v>
      </c>
      <c r="J118" s="57">
        <f t="shared" ref="J118:K118" si="66">J119</f>
        <v>32392.3</v>
      </c>
      <c r="K118" s="57">
        <f t="shared" si="66"/>
        <v>25073.899999999998</v>
      </c>
      <c r="L118" s="57">
        <f>L119</f>
        <v>21079.175999999999</v>
      </c>
      <c r="M118" s="57">
        <f>M119</f>
        <v>15296.7</v>
      </c>
      <c r="N118" s="57">
        <f>N119</f>
        <v>15106.3</v>
      </c>
      <c r="O118" s="57">
        <f>O119</f>
        <v>15106.3</v>
      </c>
      <c r="P118" s="46">
        <f t="shared" si="43"/>
        <v>173652.37599999999</v>
      </c>
    </row>
    <row r="119" spans="1:16" ht="25.5">
      <c r="A119" s="61"/>
      <c r="B119" s="61"/>
      <c r="C119" s="7" t="s">
        <v>2</v>
      </c>
      <c r="D119" s="11" t="s">
        <v>18</v>
      </c>
      <c r="E119" s="11" t="s">
        <v>18</v>
      </c>
      <c r="F119" s="11" t="s">
        <v>94</v>
      </c>
      <c r="G119" s="11" t="s">
        <v>18</v>
      </c>
      <c r="H119" s="34">
        <f>H120+H131+H132+H129+H142+H140+H137+H143</f>
        <v>24969.100000000002</v>
      </c>
      <c r="I119" s="34">
        <f>I120+I131+I132+I130+I142+I140+I136+I143+I134+I144</f>
        <v>24628.599999999995</v>
      </c>
      <c r="J119" s="57">
        <f>J120+J131+J132+J130+J142+J140+J143+J133+J134+J135+J141+J129+J136+J139++J144+J147</f>
        <v>32392.3</v>
      </c>
      <c r="K119" s="57">
        <f>K120+K131+K132+K130+K142+K140+K143+K133+K134+K135+K141+K129+K136+K139++K144+K147</f>
        <v>25073.899999999998</v>
      </c>
      <c r="L119" s="57">
        <f>L120+L128+L131+L132+L133+L134+L135+L136+L139+L140+L141+L142+L143+L147</f>
        <v>21079.175999999999</v>
      </c>
      <c r="M119" s="57">
        <f>M120+M131+M132+M130+M142+M140+M143+M133+M134+M135+M141+M129+M136+M139++M144+M147</f>
        <v>15296.7</v>
      </c>
      <c r="N119" s="57">
        <f t="shared" ref="N119" si="67">N120+N131+N132+N130+N142+N140+N143+N133+N134+N135+N141+N129+N136+N139++N144+N147</f>
        <v>15106.3</v>
      </c>
      <c r="O119" s="57">
        <f t="shared" ref="O119" si="68">O120+O131+O132+O130+O142+O140+O143+O133+O134+O135+O141+O129+O136+O139++O144+O147</f>
        <v>15106.3</v>
      </c>
      <c r="P119" s="9">
        <f t="shared" si="43"/>
        <v>173652.37599999999</v>
      </c>
    </row>
    <row r="120" spans="1:16" ht="12.75" customHeight="1">
      <c r="A120" s="60" t="s">
        <v>49</v>
      </c>
      <c r="B120" s="60" t="s">
        <v>65</v>
      </c>
      <c r="C120" s="7" t="s">
        <v>10</v>
      </c>
      <c r="D120" s="8" t="s">
        <v>18</v>
      </c>
      <c r="E120" s="8" t="s">
        <v>18</v>
      </c>
      <c r="F120" s="11" t="s">
        <v>66</v>
      </c>
      <c r="G120" s="8" t="s">
        <v>18</v>
      </c>
      <c r="H120" s="34">
        <f>SUM(H121:H127)</f>
        <v>21681.4</v>
      </c>
      <c r="I120" s="34">
        <f t="shared" ref="I120:J120" si="69">SUM(I121:I127)</f>
        <v>22955.3</v>
      </c>
      <c r="J120" s="57">
        <f t="shared" si="69"/>
        <v>23422.7</v>
      </c>
      <c r="K120" s="57">
        <f>SUM(K121:K127)</f>
        <v>21622.399999999998</v>
      </c>
      <c r="L120" s="57">
        <f>SUM(L121:L127)</f>
        <v>17554.599999999999</v>
      </c>
      <c r="M120" s="57">
        <f t="shared" ref="M120" si="70">SUM(M121:M127)</f>
        <v>15021.7</v>
      </c>
      <c r="N120" s="57">
        <f>SUM(N121:N127)</f>
        <v>14841.3</v>
      </c>
      <c r="O120" s="57">
        <f>SUM(O121:O127)</f>
        <v>14841.3</v>
      </c>
      <c r="P120" s="9">
        <f t="shared" si="43"/>
        <v>151940.69999999998</v>
      </c>
    </row>
    <row r="121" spans="1:16" ht="25.5">
      <c r="A121" s="61"/>
      <c r="B121" s="61"/>
      <c r="C121" s="7" t="s">
        <v>3</v>
      </c>
      <c r="D121" s="11" t="s">
        <v>16</v>
      </c>
      <c r="E121" s="17" t="s">
        <v>59</v>
      </c>
      <c r="F121" s="11" t="s">
        <v>66</v>
      </c>
      <c r="G121" s="8">
        <v>622</v>
      </c>
      <c r="H121" s="34">
        <v>121.5</v>
      </c>
      <c r="I121" s="34">
        <v>40.5</v>
      </c>
      <c r="J121" s="57">
        <v>0</v>
      </c>
      <c r="K121" s="57">
        <v>0</v>
      </c>
      <c r="L121" s="57">
        <f>K121</f>
        <v>0</v>
      </c>
      <c r="M121" s="57">
        <v>0</v>
      </c>
      <c r="N121" s="57">
        <v>0</v>
      </c>
      <c r="O121" s="57">
        <v>0</v>
      </c>
      <c r="P121" s="9">
        <f t="shared" si="43"/>
        <v>162</v>
      </c>
    </row>
    <row r="122" spans="1:16" ht="25.5">
      <c r="A122" s="61"/>
      <c r="B122" s="61"/>
      <c r="C122" s="7" t="s">
        <v>3</v>
      </c>
      <c r="D122" s="11" t="s">
        <v>16</v>
      </c>
      <c r="E122" s="17" t="s">
        <v>141</v>
      </c>
      <c r="F122" s="11" t="s">
        <v>66</v>
      </c>
      <c r="G122" s="8">
        <v>611</v>
      </c>
      <c r="H122" s="34">
        <v>6338</v>
      </c>
      <c r="I122" s="34">
        <v>6419</v>
      </c>
      <c r="J122" s="57">
        <v>7761</v>
      </c>
      <c r="K122" s="57">
        <v>8577.7000000000007</v>
      </c>
      <c r="L122" s="57">
        <v>7913.8</v>
      </c>
      <c r="M122" s="57">
        <v>7622</v>
      </c>
      <c r="N122" s="57">
        <v>7622</v>
      </c>
      <c r="O122" s="57">
        <v>7622</v>
      </c>
      <c r="P122" s="9">
        <f t="shared" si="43"/>
        <v>59875.5</v>
      </c>
    </row>
    <row r="123" spans="1:16" ht="25.5">
      <c r="A123" s="61"/>
      <c r="B123" s="61"/>
      <c r="C123" s="7" t="s">
        <v>3</v>
      </c>
      <c r="D123" s="11" t="s">
        <v>16</v>
      </c>
      <c r="E123" s="17" t="s">
        <v>141</v>
      </c>
      <c r="F123" s="11" t="s">
        <v>66</v>
      </c>
      <c r="G123" s="8">
        <v>612</v>
      </c>
      <c r="H123" s="34">
        <v>0</v>
      </c>
      <c r="I123" s="34">
        <v>7.5</v>
      </c>
      <c r="J123" s="57">
        <v>3.5</v>
      </c>
      <c r="K123" s="57">
        <v>17.5</v>
      </c>
      <c r="L123" s="57">
        <v>72</v>
      </c>
      <c r="M123" s="57">
        <v>50</v>
      </c>
      <c r="N123" s="57">
        <v>50</v>
      </c>
      <c r="O123" s="57">
        <v>50</v>
      </c>
      <c r="P123" s="9">
        <f t="shared" si="43"/>
        <v>250.5</v>
      </c>
    </row>
    <row r="124" spans="1:16" ht="29.25" customHeight="1">
      <c r="A124" s="61"/>
      <c r="B124" s="61"/>
      <c r="C124" s="7" t="s">
        <v>3</v>
      </c>
      <c r="D124" s="11" t="s">
        <v>16</v>
      </c>
      <c r="E124" s="17" t="s">
        <v>141</v>
      </c>
      <c r="F124" s="11" t="s">
        <v>66</v>
      </c>
      <c r="G124" s="8">
        <v>621</v>
      </c>
      <c r="H124" s="34">
        <v>15221.9</v>
      </c>
      <c r="I124" s="34">
        <v>16417.599999999999</v>
      </c>
      <c r="J124" s="57">
        <v>15456.2</v>
      </c>
      <c r="K124" s="57">
        <v>12740.4</v>
      </c>
      <c r="L124" s="57">
        <v>9229.7999999999993</v>
      </c>
      <c r="M124" s="57">
        <v>7039.7</v>
      </c>
      <c r="N124" s="57">
        <v>6859.3</v>
      </c>
      <c r="O124" s="57">
        <v>6859.3</v>
      </c>
      <c r="P124" s="9">
        <f t="shared" si="43"/>
        <v>89824.2</v>
      </c>
    </row>
    <row r="125" spans="1:16" ht="29.25" customHeight="1">
      <c r="A125" s="61"/>
      <c r="B125" s="61"/>
      <c r="C125" s="7" t="s">
        <v>3</v>
      </c>
      <c r="D125" s="11" t="s">
        <v>16</v>
      </c>
      <c r="E125" s="17" t="s">
        <v>141</v>
      </c>
      <c r="F125" s="11" t="s">
        <v>66</v>
      </c>
      <c r="G125" s="8">
        <v>622</v>
      </c>
      <c r="H125" s="34">
        <v>0</v>
      </c>
      <c r="I125" s="34">
        <v>70.7</v>
      </c>
      <c r="J125" s="57">
        <v>202</v>
      </c>
      <c r="K125" s="57">
        <v>269.60000000000002</v>
      </c>
      <c r="L125" s="57">
        <v>257.5</v>
      </c>
      <c r="M125" s="57">
        <v>80</v>
      </c>
      <c r="N125" s="57">
        <v>80</v>
      </c>
      <c r="O125" s="57">
        <v>80</v>
      </c>
      <c r="P125" s="9">
        <f t="shared" si="43"/>
        <v>1039.8</v>
      </c>
    </row>
    <row r="126" spans="1:16" ht="29.25" customHeight="1">
      <c r="A126" s="61"/>
      <c r="B126" s="61"/>
      <c r="C126" s="7" t="s">
        <v>3</v>
      </c>
      <c r="D126" s="35" t="s">
        <v>16</v>
      </c>
      <c r="E126" s="36" t="s">
        <v>162</v>
      </c>
      <c r="F126" s="35" t="s">
        <v>66</v>
      </c>
      <c r="G126" s="8">
        <v>622</v>
      </c>
      <c r="H126" s="34">
        <v>0</v>
      </c>
      <c r="I126" s="34">
        <v>0</v>
      </c>
      <c r="J126" s="57">
        <v>0</v>
      </c>
      <c r="K126" s="57">
        <v>17.2</v>
      </c>
      <c r="L126" s="57">
        <v>81.5</v>
      </c>
      <c r="M126" s="57">
        <v>50</v>
      </c>
      <c r="N126" s="57">
        <v>50</v>
      </c>
      <c r="O126" s="57">
        <v>50</v>
      </c>
      <c r="P126" s="9">
        <f t="shared" ref="P126" si="71">SUM(H126:O126)</f>
        <v>248.7</v>
      </c>
    </row>
    <row r="127" spans="1:16" ht="29.25" customHeight="1">
      <c r="A127" s="62"/>
      <c r="B127" s="62"/>
      <c r="C127" s="7" t="s">
        <v>3</v>
      </c>
      <c r="D127" s="11" t="s">
        <v>16</v>
      </c>
      <c r="E127" s="36" t="s">
        <v>93</v>
      </c>
      <c r="F127" s="11" t="s">
        <v>66</v>
      </c>
      <c r="G127" s="8">
        <v>621</v>
      </c>
      <c r="H127" s="34">
        <v>0</v>
      </c>
      <c r="I127" s="34">
        <v>0</v>
      </c>
      <c r="J127" s="57">
        <v>0</v>
      </c>
      <c r="K127" s="57">
        <v>0</v>
      </c>
      <c r="L127" s="57">
        <v>0</v>
      </c>
      <c r="M127" s="57">
        <v>180</v>
      </c>
      <c r="N127" s="57">
        <v>180</v>
      </c>
      <c r="O127" s="57">
        <v>180</v>
      </c>
      <c r="P127" s="9">
        <f t="shared" si="43"/>
        <v>540</v>
      </c>
    </row>
    <row r="128" spans="1:16" ht="25.5">
      <c r="A128" s="60" t="s">
        <v>38</v>
      </c>
      <c r="B128" s="60" t="s">
        <v>43</v>
      </c>
      <c r="C128" s="7" t="s">
        <v>2</v>
      </c>
      <c r="D128" s="8" t="s">
        <v>18</v>
      </c>
      <c r="E128" s="8" t="s">
        <v>18</v>
      </c>
      <c r="F128" s="35" t="s">
        <v>67</v>
      </c>
      <c r="G128" s="8" t="s">
        <v>18</v>
      </c>
      <c r="H128" s="34">
        <v>174.2</v>
      </c>
      <c r="I128" s="34">
        <v>0</v>
      </c>
      <c r="J128" s="57">
        <v>0</v>
      </c>
      <c r="K128" s="57">
        <f>K129+K130</f>
        <v>136</v>
      </c>
      <c r="L128" s="57">
        <f>L129+L130</f>
        <v>244</v>
      </c>
      <c r="M128" s="57">
        <f t="shared" ref="M128:O128" si="72">M129+M130</f>
        <v>202</v>
      </c>
      <c r="N128" s="57">
        <f t="shared" si="72"/>
        <v>192</v>
      </c>
      <c r="O128" s="57">
        <f t="shared" si="72"/>
        <v>192</v>
      </c>
      <c r="P128" s="9">
        <f t="shared" ref="P128" si="73">SUM(H128:O128)</f>
        <v>1140.2</v>
      </c>
    </row>
    <row r="129" spans="1:16" ht="25.5" customHeight="1">
      <c r="A129" s="61"/>
      <c r="B129" s="61"/>
      <c r="C129" s="7" t="s">
        <v>2</v>
      </c>
      <c r="D129" s="11" t="s">
        <v>16</v>
      </c>
      <c r="E129" s="11" t="s">
        <v>141</v>
      </c>
      <c r="F129" s="11" t="s">
        <v>67</v>
      </c>
      <c r="G129" s="11" t="s">
        <v>45</v>
      </c>
      <c r="H129" s="34">
        <v>174.2</v>
      </c>
      <c r="I129" s="34">
        <v>0</v>
      </c>
      <c r="J129" s="57">
        <v>0</v>
      </c>
      <c r="K129" s="57">
        <v>0</v>
      </c>
      <c r="L129" s="57">
        <v>0</v>
      </c>
      <c r="M129" s="57">
        <v>0</v>
      </c>
      <c r="N129" s="57">
        <v>0</v>
      </c>
      <c r="O129" s="57">
        <v>0</v>
      </c>
      <c r="P129" s="9">
        <f t="shared" si="43"/>
        <v>174.2</v>
      </c>
    </row>
    <row r="130" spans="1:16" ht="116.25" customHeight="1">
      <c r="A130" s="62"/>
      <c r="B130" s="62"/>
      <c r="C130" s="7" t="s">
        <v>2</v>
      </c>
      <c r="D130" s="11" t="s">
        <v>16</v>
      </c>
      <c r="E130" s="11" t="s">
        <v>141</v>
      </c>
      <c r="F130" s="11" t="s">
        <v>67</v>
      </c>
      <c r="G130" s="11" t="s">
        <v>101</v>
      </c>
      <c r="H130" s="34">
        <v>0</v>
      </c>
      <c r="I130" s="34">
        <v>158</v>
      </c>
      <c r="J130" s="57">
        <v>204</v>
      </c>
      <c r="K130" s="57">
        <v>136</v>
      </c>
      <c r="L130" s="57">
        <v>244</v>
      </c>
      <c r="M130" s="57">
        <v>202</v>
      </c>
      <c r="N130" s="57">
        <v>192</v>
      </c>
      <c r="O130" s="57">
        <v>192</v>
      </c>
      <c r="P130" s="9">
        <f t="shared" si="43"/>
        <v>1328</v>
      </c>
    </row>
    <row r="131" spans="1:16" ht="40.5" customHeight="1">
      <c r="A131" s="18" t="s">
        <v>38</v>
      </c>
      <c r="B131" s="18" t="s">
        <v>98</v>
      </c>
      <c r="C131" s="7" t="s">
        <v>2</v>
      </c>
      <c r="D131" s="11" t="s">
        <v>16</v>
      </c>
      <c r="E131" s="11" t="s">
        <v>60</v>
      </c>
      <c r="F131" s="11" t="s">
        <v>95</v>
      </c>
      <c r="G131" s="11" t="s">
        <v>101</v>
      </c>
      <c r="H131" s="34">
        <v>358.7</v>
      </c>
      <c r="I131" s="34">
        <v>0</v>
      </c>
      <c r="J131" s="57">
        <v>0</v>
      </c>
      <c r="K131" s="57">
        <v>0</v>
      </c>
      <c r="L131" s="57">
        <v>0</v>
      </c>
      <c r="M131" s="57">
        <v>0</v>
      </c>
      <c r="N131" s="57">
        <v>0</v>
      </c>
      <c r="O131" s="57">
        <v>0</v>
      </c>
      <c r="P131" s="9">
        <f t="shared" si="43"/>
        <v>358.7</v>
      </c>
    </row>
    <row r="132" spans="1:16" ht="102.75" customHeight="1">
      <c r="A132" s="18" t="s">
        <v>38</v>
      </c>
      <c r="B132" s="18" t="s">
        <v>99</v>
      </c>
      <c r="C132" s="7" t="s">
        <v>2</v>
      </c>
      <c r="D132" s="11" t="s">
        <v>16</v>
      </c>
      <c r="E132" s="11" t="s">
        <v>60</v>
      </c>
      <c r="F132" s="11" t="s">
        <v>96</v>
      </c>
      <c r="G132" s="11" t="s">
        <v>102</v>
      </c>
      <c r="H132" s="34">
        <v>2663.9</v>
      </c>
      <c r="I132" s="34">
        <v>0</v>
      </c>
      <c r="J132" s="57">
        <v>0</v>
      </c>
      <c r="K132" s="57">
        <v>0</v>
      </c>
      <c r="L132" s="57">
        <v>0</v>
      </c>
      <c r="M132" s="57">
        <v>0</v>
      </c>
      <c r="N132" s="57">
        <v>0</v>
      </c>
      <c r="O132" s="57">
        <v>0</v>
      </c>
      <c r="P132" s="9">
        <f t="shared" si="43"/>
        <v>2663.9</v>
      </c>
    </row>
    <row r="133" spans="1:16" ht="94.5" customHeight="1">
      <c r="A133" s="18" t="s">
        <v>38</v>
      </c>
      <c r="B133" s="18" t="s">
        <v>149</v>
      </c>
      <c r="C133" s="7" t="s">
        <v>2</v>
      </c>
      <c r="D133" s="11" t="s">
        <v>16</v>
      </c>
      <c r="E133" s="11" t="s">
        <v>141</v>
      </c>
      <c r="F133" s="11" t="s">
        <v>147</v>
      </c>
      <c r="G133" s="11" t="s">
        <v>37</v>
      </c>
      <c r="H133" s="34"/>
      <c r="I133" s="34"/>
      <c r="J133" s="57">
        <v>60</v>
      </c>
      <c r="K133" s="57">
        <v>0</v>
      </c>
      <c r="L133" s="57">
        <v>0</v>
      </c>
      <c r="M133" s="57">
        <v>0</v>
      </c>
      <c r="N133" s="57">
        <v>0</v>
      </c>
      <c r="O133" s="57">
        <v>0</v>
      </c>
      <c r="P133" s="9">
        <f t="shared" si="43"/>
        <v>60</v>
      </c>
    </row>
    <row r="134" spans="1:16" ht="63.75" customHeight="1">
      <c r="A134" s="18" t="s">
        <v>38</v>
      </c>
      <c r="B134" s="18" t="s">
        <v>146</v>
      </c>
      <c r="C134" s="7" t="s">
        <v>2</v>
      </c>
      <c r="D134" s="11" t="s">
        <v>16</v>
      </c>
      <c r="E134" s="11" t="s">
        <v>141</v>
      </c>
      <c r="F134" s="11" t="s">
        <v>147</v>
      </c>
      <c r="G134" s="11" t="s">
        <v>102</v>
      </c>
      <c r="H134" s="34">
        <v>0</v>
      </c>
      <c r="I134" s="34">
        <v>15.8</v>
      </c>
      <c r="J134" s="57">
        <v>3124.9</v>
      </c>
      <c r="K134" s="57">
        <v>0</v>
      </c>
      <c r="L134" s="57">
        <v>0</v>
      </c>
      <c r="M134" s="57">
        <v>0</v>
      </c>
      <c r="N134" s="57">
        <v>0</v>
      </c>
      <c r="O134" s="57">
        <v>0</v>
      </c>
      <c r="P134" s="9">
        <f t="shared" si="43"/>
        <v>3140.7000000000003</v>
      </c>
    </row>
    <row r="135" spans="1:16" ht="30.75" customHeight="1">
      <c r="A135" s="18" t="s">
        <v>38</v>
      </c>
      <c r="B135" s="18" t="s">
        <v>151</v>
      </c>
      <c r="C135" s="7" t="s">
        <v>2</v>
      </c>
      <c r="D135" s="11" t="s">
        <v>16</v>
      </c>
      <c r="E135" s="11" t="s">
        <v>141</v>
      </c>
      <c r="F135" s="11" t="s">
        <v>150</v>
      </c>
      <c r="G135" s="11" t="s">
        <v>42</v>
      </c>
      <c r="H135" s="34">
        <v>0</v>
      </c>
      <c r="I135" s="34">
        <v>0</v>
      </c>
      <c r="J135" s="57">
        <v>2185.8000000000002</v>
      </c>
      <c r="K135" s="57">
        <v>0</v>
      </c>
      <c r="L135" s="57">
        <v>0</v>
      </c>
      <c r="M135" s="57">
        <v>0</v>
      </c>
      <c r="N135" s="57">
        <v>0</v>
      </c>
      <c r="O135" s="57">
        <v>0</v>
      </c>
      <c r="P135" s="9">
        <f t="shared" si="43"/>
        <v>2185.8000000000002</v>
      </c>
    </row>
    <row r="136" spans="1:16" ht="27" customHeight="1">
      <c r="A136" s="60" t="s">
        <v>38</v>
      </c>
      <c r="B136" s="60" t="s">
        <v>128</v>
      </c>
      <c r="C136" s="7" t="s">
        <v>2</v>
      </c>
      <c r="D136" s="35" t="s">
        <v>18</v>
      </c>
      <c r="E136" s="35" t="s">
        <v>18</v>
      </c>
      <c r="F136" s="11" t="s">
        <v>142</v>
      </c>
      <c r="G136" s="11" t="s">
        <v>18</v>
      </c>
      <c r="H136" s="34">
        <v>0</v>
      </c>
      <c r="I136" s="34">
        <f>I137+I138</f>
        <v>1440.8</v>
      </c>
      <c r="J136" s="57">
        <f>J137+J138</f>
        <v>2854</v>
      </c>
      <c r="K136" s="57">
        <f>K137+K138</f>
        <v>2583</v>
      </c>
      <c r="L136" s="57">
        <f>L137+L138</f>
        <v>2462</v>
      </c>
      <c r="M136" s="57">
        <f t="shared" ref="M136" si="74">M137+M138</f>
        <v>0</v>
      </c>
      <c r="N136" s="57">
        <f t="shared" ref="N136" si="75">N137+N138</f>
        <v>0</v>
      </c>
      <c r="O136" s="57">
        <f t="shared" ref="O136" si="76">O137+O138</f>
        <v>0</v>
      </c>
      <c r="P136" s="9">
        <f t="shared" si="43"/>
        <v>9339.7999999999993</v>
      </c>
    </row>
    <row r="137" spans="1:16" ht="25.5" customHeight="1">
      <c r="A137" s="61"/>
      <c r="B137" s="61"/>
      <c r="C137" s="7" t="s">
        <v>2</v>
      </c>
      <c r="D137" s="11" t="s">
        <v>16</v>
      </c>
      <c r="E137" s="11" t="s">
        <v>141</v>
      </c>
      <c r="F137" s="11" t="s">
        <v>142</v>
      </c>
      <c r="G137" s="11" t="s">
        <v>37</v>
      </c>
      <c r="H137" s="34">
        <v>0</v>
      </c>
      <c r="I137" s="34">
        <v>118.6</v>
      </c>
      <c r="J137" s="57">
        <v>963</v>
      </c>
      <c r="K137" s="57">
        <v>400</v>
      </c>
      <c r="L137" s="57">
        <v>615.5</v>
      </c>
      <c r="M137" s="57">
        <v>0</v>
      </c>
      <c r="N137" s="57">
        <v>0</v>
      </c>
      <c r="O137" s="57">
        <v>0</v>
      </c>
      <c r="P137" s="9">
        <f t="shared" si="43"/>
        <v>2097.1</v>
      </c>
    </row>
    <row r="138" spans="1:16" ht="25.5" customHeight="1">
      <c r="A138" s="62"/>
      <c r="B138" s="62"/>
      <c r="C138" s="7" t="s">
        <v>2</v>
      </c>
      <c r="D138" s="11" t="s">
        <v>16</v>
      </c>
      <c r="E138" s="11" t="s">
        <v>141</v>
      </c>
      <c r="F138" s="11" t="s">
        <v>142</v>
      </c>
      <c r="G138" s="11" t="s">
        <v>102</v>
      </c>
      <c r="H138" s="34">
        <v>0</v>
      </c>
      <c r="I138" s="34">
        <v>1322.2</v>
      </c>
      <c r="J138" s="57">
        <v>1891</v>
      </c>
      <c r="K138" s="57">
        <v>2183</v>
      </c>
      <c r="L138" s="57">
        <v>1846.5</v>
      </c>
      <c r="M138" s="57">
        <v>0</v>
      </c>
      <c r="N138" s="57">
        <v>0</v>
      </c>
      <c r="O138" s="57">
        <v>0</v>
      </c>
      <c r="P138" s="9">
        <f t="shared" si="43"/>
        <v>7242.7</v>
      </c>
    </row>
    <row r="139" spans="1:16" ht="30.75" customHeight="1">
      <c r="A139" s="18" t="s">
        <v>38</v>
      </c>
      <c r="B139" s="18" t="s">
        <v>135</v>
      </c>
      <c r="C139" s="7" t="s">
        <v>2</v>
      </c>
      <c r="D139" s="11" t="s">
        <v>16</v>
      </c>
      <c r="E139" s="11" t="s">
        <v>141</v>
      </c>
      <c r="F139" s="11" t="s">
        <v>121</v>
      </c>
      <c r="G139" s="11" t="s">
        <v>102</v>
      </c>
      <c r="H139" s="34">
        <v>0</v>
      </c>
      <c r="I139" s="34">
        <v>0</v>
      </c>
      <c r="J139" s="57">
        <v>133</v>
      </c>
      <c r="K139" s="57">
        <v>86.7</v>
      </c>
      <c r="L139" s="57">
        <v>203.05600000000001</v>
      </c>
      <c r="M139" s="57">
        <v>73</v>
      </c>
      <c r="N139" s="57">
        <v>73</v>
      </c>
      <c r="O139" s="57">
        <v>73</v>
      </c>
      <c r="P139" s="9">
        <f t="shared" si="43"/>
        <v>641.75599999999997</v>
      </c>
    </row>
    <row r="140" spans="1:16" ht="50.25" customHeight="1">
      <c r="A140" s="18" t="s">
        <v>38</v>
      </c>
      <c r="B140" s="18" t="s">
        <v>50</v>
      </c>
      <c r="C140" s="7" t="s">
        <v>2</v>
      </c>
      <c r="D140" s="11" t="s">
        <v>16</v>
      </c>
      <c r="E140" s="11" t="s">
        <v>60</v>
      </c>
      <c r="F140" s="11" t="s">
        <v>68</v>
      </c>
      <c r="G140" s="11" t="s">
        <v>52</v>
      </c>
      <c r="H140" s="34">
        <v>18.100000000000001</v>
      </c>
      <c r="I140" s="34">
        <v>0</v>
      </c>
      <c r="J140" s="57">
        <v>0</v>
      </c>
      <c r="K140" s="57">
        <v>0</v>
      </c>
      <c r="L140" s="57">
        <f>K140</f>
        <v>0</v>
      </c>
      <c r="M140" s="57">
        <v>0</v>
      </c>
      <c r="N140" s="57">
        <v>0</v>
      </c>
      <c r="O140" s="57">
        <v>0</v>
      </c>
      <c r="P140" s="9">
        <f t="shared" si="43"/>
        <v>18.100000000000001</v>
      </c>
    </row>
    <row r="141" spans="1:16" ht="25.5">
      <c r="A141" s="18" t="s">
        <v>38</v>
      </c>
      <c r="B141" s="18" t="s">
        <v>152</v>
      </c>
      <c r="C141" s="7" t="s">
        <v>2</v>
      </c>
      <c r="D141" s="11" t="s">
        <v>16</v>
      </c>
      <c r="E141" s="11" t="s">
        <v>141</v>
      </c>
      <c r="F141" s="11" t="s">
        <v>153</v>
      </c>
      <c r="G141" s="11" t="s">
        <v>42</v>
      </c>
      <c r="H141" s="34">
        <v>0</v>
      </c>
      <c r="I141" s="34">
        <v>0</v>
      </c>
      <c r="J141" s="57">
        <v>90.8</v>
      </c>
      <c r="K141" s="57">
        <v>0</v>
      </c>
      <c r="L141" s="57">
        <v>0</v>
      </c>
      <c r="M141" s="57">
        <v>0</v>
      </c>
      <c r="N141" s="57">
        <v>0</v>
      </c>
      <c r="O141" s="57">
        <v>0</v>
      </c>
      <c r="P141" s="9">
        <f t="shared" si="43"/>
        <v>90.8</v>
      </c>
    </row>
    <row r="142" spans="1:16" ht="51.75" customHeight="1">
      <c r="A142" s="18" t="s">
        <v>38</v>
      </c>
      <c r="B142" s="18" t="s">
        <v>100</v>
      </c>
      <c r="C142" s="7" t="s">
        <v>2</v>
      </c>
      <c r="D142" s="11" t="s">
        <v>16</v>
      </c>
      <c r="E142" s="11" t="s">
        <v>60</v>
      </c>
      <c r="F142" s="11" t="s">
        <v>97</v>
      </c>
      <c r="G142" s="11" t="s">
        <v>101</v>
      </c>
      <c r="H142" s="34">
        <v>72.8</v>
      </c>
      <c r="I142" s="34">
        <v>0</v>
      </c>
      <c r="J142" s="57">
        <v>0</v>
      </c>
      <c r="K142" s="57">
        <v>0</v>
      </c>
      <c r="L142" s="57">
        <f>K142</f>
        <v>0</v>
      </c>
      <c r="M142" s="57">
        <v>0</v>
      </c>
      <c r="N142" s="57">
        <v>0</v>
      </c>
      <c r="O142" s="57">
        <v>0</v>
      </c>
      <c r="P142" s="9">
        <f t="shared" si="43"/>
        <v>72.8</v>
      </c>
    </row>
    <row r="143" spans="1:16" ht="51.75" customHeight="1">
      <c r="A143" s="18" t="s">
        <v>38</v>
      </c>
      <c r="B143" s="18" t="s">
        <v>139</v>
      </c>
      <c r="C143" s="7" t="s">
        <v>2</v>
      </c>
      <c r="D143" s="11" t="s">
        <v>16</v>
      </c>
      <c r="E143" s="11" t="s">
        <v>141</v>
      </c>
      <c r="F143" s="11" t="s">
        <v>143</v>
      </c>
      <c r="G143" s="11" t="s">
        <v>102</v>
      </c>
      <c r="H143" s="34">
        <v>0</v>
      </c>
      <c r="I143" s="34">
        <v>3.6</v>
      </c>
      <c r="J143" s="57">
        <v>0</v>
      </c>
      <c r="K143" s="57">
        <v>0</v>
      </c>
      <c r="L143" s="57">
        <f>K143</f>
        <v>0</v>
      </c>
      <c r="M143" s="57">
        <v>0</v>
      </c>
      <c r="N143" s="57">
        <v>0</v>
      </c>
      <c r="O143" s="57">
        <v>0</v>
      </c>
      <c r="P143" s="9">
        <f t="shared" si="43"/>
        <v>3.6</v>
      </c>
    </row>
    <row r="144" spans="1:16" ht="25.5">
      <c r="A144" s="60" t="s">
        <v>38</v>
      </c>
      <c r="B144" s="60" t="s">
        <v>139</v>
      </c>
      <c r="C144" s="7" t="s">
        <v>2</v>
      </c>
      <c r="D144" s="11" t="s">
        <v>16</v>
      </c>
      <c r="E144" s="11" t="s">
        <v>141</v>
      </c>
      <c r="F144" s="11" t="s">
        <v>143</v>
      </c>
      <c r="G144" s="8" t="s">
        <v>18</v>
      </c>
      <c r="H144" s="34">
        <v>0</v>
      </c>
      <c r="I144" s="34">
        <f>I145+I146</f>
        <v>55.099999999999994</v>
      </c>
      <c r="J144" s="57">
        <v>0</v>
      </c>
      <c r="K144" s="57">
        <v>0</v>
      </c>
      <c r="L144" s="57">
        <v>0</v>
      </c>
      <c r="M144" s="57">
        <v>0</v>
      </c>
      <c r="N144" s="57">
        <v>0</v>
      </c>
      <c r="O144" s="57">
        <v>0</v>
      </c>
      <c r="P144" s="9">
        <f t="shared" si="43"/>
        <v>55.099999999999994</v>
      </c>
    </row>
    <row r="145" spans="1:16" ht="25.5">
      <c r="A145" s="61"/>
      <c r="B145" s="61"/>
      <c r="C145" s="7" t="s">
        <v>2</v>
      </c>
      <c r="D145" s="11" t="s">
        <v>16</v>
      </c>
      <c r="E145" s="11" t="s">
        <v>141</v>
      </c>
      <c r="F145" s="11" t="s">
        <v>143</v>
      </c>
      <c r="G145" s="11" t="s">
        <v>37</v>
      </c>
      <c r="H145" s="34">
        <v>0</v>
      </c>
      <c r="I145" s="34">
        <v>13.2</v>
      </c>
      <c r="J145" s="57">
        <v>0</v>
      </c>
      <c r="K145" s="57">
        <v>0</v>
      </c>
      <c r="L145" s="57">
        <v>0</v>
      </c>
      <c r="M145" s="57">
        <v>0</v>
      </c>
      <c r="N145" s="57">
        <v>0</v>
      </c>
      <c r="O145" s="57">
        <v>0</v>
      </c>
      <c r="P145" s="9">
        <f t="shared" si="43"/>
        <v>13.2</v>
      </c>
    </row>
    <row r="146" spans="1:16" ht="25.5">
      <c r="A146" s="62"/>
      <c r="B146" s="62"/>
      <c r="C146" s="7" t="s">
        <v>2</v>
      </c>
      <c r="D146" s="11" t="s">
        <v>16</v>
      </c>
      <c r="E146" s="11" t="s">
        <v>141</v>
      </c>
      <c r="F146" s="11" t="s">
        <v>143</v>
      </c>
      <c r="G146" s="11" t="s">
        <v>102</v>
      </c>
      <c r="H146" s="34">
        <v>0</v>
      </c>
      <c r="I146" s="34">
        <v>41.9</v>
      </c>
      <c r="J146" s="57">
        <v>0</v>
      </c>
      <c r="K146" s="57">
        <v>0</v>
      </c>
      <c r="L146" s="57">
        <v>0</v>
      </c>
      <c r="M146" s="57">
        <v>0</v>
      </c>
      <c r="N146" s="57">
        <v>0</v>
      </c>
      <c r="O146" s="57">
        <v>0</v>
      </c>
      <c r="P146" s="9">
        <f t="shared" si="43"/>
        <v>41.9</v>
      </c>
    </row>
    <row r="147" spans="1:16" ht="24.75" customHeight="1">
      <c r="A147" s="58" t="s">
        <v>38</v>
      </c>
      <c r="B147" s="58" t="s">
        <v>154</v>
      </c>
      <c r="C147" s="41" t="s">
        <v>2</v>
      </c>
      <c r="D147" s="11" t="s">
        <v>16</v>
      </c>
      <c r="E147" s="11" t="s">
        <v>141</v>
      </c>
      <c r="F147" s="11" t="s">
        <v>155</v>
      </c>
      <c r="G147" s="8" t="s">
        <v>18</v>
      </c>
      <c r="H147" s="34">
        <f>H148+H153</f>
        <v>0</v>
      </c>
      <c r="I147" s="34">
        <f>I148+I153</f>
        <v>0</v>
      </c>
      <c r="J147" s="57">
        <f>J148+J149</f>
        <v>317.10000000000002</v>
      </c>
      <c r="K147" s="57">
        <f>K148+K149</f>
        <v>645.79999999999995</v>
      </c>
      <c r="L147" s="57">
        <f>L148+L149</f>
        <v>615.52</v>
      </c>
      <c r="M147" s="57">
        <f>M148+M153</f>
        <v>0</v>
      </c>
      <c r="N147" s="57">
        <f>N148+N153</f>
        <v>0</v>
      </c>
      <c r="O147" s="57">
        <f>O148+O153</f>
        <v>0</v>
      </c>
      <c r="P147" s="9">
        <f t="shared" si="43"/>
        <v>1578.42</v>
      </c>
    </row>
    <row r="148" spans="1:16" ht="25.5">
      <c r="A148" s="58"/>
      <c r="B148" s="58"/>
      <c r="C148" s="41" t="s">
        <v>2</v>
      </c>
      <c r="D148" s="11" t="s">
        <v>16</v>
      </c>
      <c r="E148" s="11" t="s">
        <v>141</v>
      </c>
      <c r="F148" s="11" t="s">
        <v>155</v>
      </c>
      <c r="G148" s="11" t="s">
        <v>37</v>
      </c>
      <c r="H148" s="34">
        <v>0</v>
      </c>
      <c r="I148" s="34">
        <v>0</v>
      </c>
      <c r="J148" s="57">
        <v>0</v>
      </c>
      <c r="K148" s="57">
        <v>100</v>
      </c>
      <c r="L148" s="57">
        <v>153.9</v>
      </c>
      <c r="M148" s="57">
        <v>0</v>
      </c>
      <c r="N148" s="57">
        <v>0</v>
      </c>
      <c r="O148" s="57">
        <v>0</v>
      </c>
      <c r="P148" s="9">
        <f t="shared" si="43"/>
        <v>253.9</v>
      </c>
    </row>
    <row r="149" spans="1:16" ht="66" customHeight="1">
      <c r="A149" s="58"/>
      <c r="B149" s="58"/>
      <c r="C149" s="38" t="s">
        <v>2</v>
      </c>
      <c r="D149" s="35" t="s">
        <v>16</v>
      </c>
      <c r="E149" s="35" t="s">
        <v>141</v>
      </c>
      <c r="F149" s="35" t="s">
        <v>155</v>
      </c>
      <c r="G149" s="35" t="s">
        <v>102</v>
      </c>
      <c r="H149" s="34">
        <v>0</v>
      </c>
      <c r="I149" s="34">
        <v>0</v>
      </c>
      <c r="J149" s="57">
        <v>317.10000000000002</v>
      </c>
      <c r="K149" s="57">
        <v>545.79999999999995</v>
      </c>
      <c r="L149" s="57">
        <v>461.62</v>
      </c>
      <c r="M149" s="57">
        <v>0</v>
      </c>
      <c r="N149" s="57">
        <v>0</v>
      </c>
      <c r="O149" s="57">
        <v>0</v>
      </c>
      <c r="P149" s="9">
        <f t="shared" ref="P149:P152" si="77">SUM(H149:O149)</f>
        <v>1324.52</v>
      </c>
    </row>
    <row r="150" spans="1:16" ht="75.75" customHeight="1">
      <c r="A150" s="55" t="s">
        <v>38</v>
      </c>
      <c r="B150" s="39" t="s">
        <v>192</v>
      </c>
      <c r="C150" s="38" t="s">
        <v>2</v>
      </c>
      <c r="D150" s="35" t="s">
        <v>18</v>
      </c>
      <c r="E150" s="53" t="s">
        <v>18</v>
      </c>
      <c r="F150" s="53" t="s">
        <v>191</v>
      </c>
      <c r="G150" s="53" t="s">
        <v>18</v>
      </c>
      <c r="H150" s="52">
        <v>0</v>
      </c>
      <c r="I150" s="52">
        <v>0</v>
      </c>
      <c r="J150" s="57">
        <v>0</v>
      </c>
      <c r="K150" s="57">
        <f>SUM(K151:K153)</f>
        <v>2801.2</v>
      </c>
      <c r="L150" s="57">
        <f>SUM(L151:L153)</f>
        <v>8066.2000000000007</v>
      </c>
      <c r="M150" s="57">
        <f t="shared" ref="M150:O150" si="78">SUM(M151:M153)</f>
        <v>6777.5</v>
      </c>
      <c r="N150" s="57">
        <f t="shared" si="78"/>
        <v>6603.9</v>
      </c>
      <c r="O150" s="57">
        <f t="shared" si="78"/>
        <v>6603.9</v>
      </c>
      <c r="P150" s="9">
        <f t="shared" si="77"/>
        <v>30852.700000000004</v>
      </c>
    </row>
    <row r="151" spans="1:16" ht="77.25" customHeight="1">
      <c r="A151" s="55" t="s">
        <v>38</v>
      </c>
      <c r="B151" s="37" t="s">
        <v>193</v>
      </c>
      <c r="C151" s="42" t="s">
        <v>2</v>
      </c>
      <c r="D151" s="35" t="s">
        <v>16</v>
      </c>
      <c r="E151" s="35" t="s">
        <v>141</v>
      </c>
      <c r="F151" s="35" t="s">
        <v>190</v>
      </c>
      <c r="G151" s="35" t="s">
        <v>102</v>
      </c>
      <c r="H151" s="34">
        <v>0</v>
      </c>
      <c r="I151" s="34">
        <v>0</v>
      </c>
      <c r="J151" s="57">
        <v>0</v>
      </c>
      <c r="K151" s="57">
        <v>1063.2</v>
      </c>
      <c r="L151" s="57">
        <v>2335.4</v>
      </c>
      <c r="M151" s="57">
        <v>2038.3</v>
      </c>
      <c r="N151" s="57">
        <v>1986.1</v>
      </c>
      <c r="O151" s="57">
        <v>1986.1</v>
      </c>
      <c r="P151" s="9">
        <f t="shared" si="77"/>
        <v>9409.1</v>
      </c>
    </row>
    <row r="152" spans="1:16" ht="65.25" customHeight="1">
      <c r="A152" s="55" t="s">
        <v>38</v>
      </c>
      <c r="B152" s="37" t="s">
        <v>195</v>
      </c>
      <c r="C152" s="42" t="s">
        <v>2</v>
      </c>
      <c r="D152" s="35" t="s">
        <v>16</v>
      </c>
      <c r="E152" s="35" t="s">
        <v>141</v>
      </c>
      <c r="F152" s="35" t="s">
        <v>194</v>
      </c>
      <c r="G152" s="35" t="s">
        <v>102</v>
      </c>
      <c r="H152" s="34">
        <v>0</v>
      </c>
      <c r="I152" s="34">
        <v>0</v>
      </c>
      <c r="J152" s="57">
        <v>0</v>
      </c>
      <c r="K152" s="57">
        <v>1539.3</v>
      </c>
      <c r="L152" s="57">
        <v>5122.2</v>
      </c>
      <c r="M152" s="57">
        <v>4739.2</v>
      </c>
      <c r="N152" s="57">
        <v>4617.8</v>
      </c>
      <c r="O152" s="57">
        <v>4617.8</v>
      </c>
      <c r="P152" s="9">
        <f t="shared" si="77"/>
        <v>20636.3</v>
      </c>
    </row>
    <row r="153" spans="1:16" ht="77.25" customHeight="1">
      <c r="A153" s="55" t="s">
        <v>38</v>
      </c>
      <c r="B153" s="37" t="s">
        <v>196</v>
      </c>
      <c r="C153" s="42" t="s">
        <v>2</v>
      </c>
      <c r="D153" s="11" t="s">
        <v>16</v>
      </c>
      <c r="E153" s="11" t="s">
        <v>141</v>
      </c>
      <c r="F153" s="35" t="s">
        <v>197</v>
      </c>
      <c r="G153" s="11" t="s">
        <v>102</v>
      </c>
      <c r="H153" s="34">
        <v>0</v>
      </c>
      <c r="I153" s="34">
        <v>0</v>
      </c>
      <c r="J153" s="57">
        <v>0</v>
      </c>
      <c r="K153" s="57">
        <v>198.7</v>
      </c>
      <c r="L153" s="57">
        <v>608.6</v>
      </c>
      <c r="M153" s="57">
        <v>0</v>
      </c>
      <c r="N153" s="57">
        <v>0</v>
      </c>
      <c r="O153" s="57">
        <v>0</v>
      </c>
      <c r="P153" s="9">
        <f t="shared" si="43"/>
        <v>807.3</v>
      </c>
    </row>
    <row r="154" spans="1:16" ht="28.5" customHeight="1">
      <c r="A154" s="67" t="s">
        <v>13</v>
      </c>
      <c r="B154" s="60" t="s">
        <v>112</v>
      </c>
      <c r="C154" s="7" t="s">
        <v>10</v>
      </c>
      <c r="D154" s="8" t="s">
        <v>18</v>
      </c>
      <c r="E154" s="8" t="s">
        <v>18</v>
      </c>
      <c r="F154" s="8" t="s">
        <v>18</v>
      </c>
      <c r="G154" s="8" t="s">
        <v>18</v>
      </c>
      <c r="H154" s="34">
        <f>H155</f>
        <v>1849.82</v>
      </c>
      <c r="I154" s="34">
        <f t="shared" ref="I154:O154" si="79">I155</f>
        <v>3608</v>
      </c>
      <c r="J154" s="57">
        <f t="shared" si="79"/>
        <v>2130.5</v>
      </c>
      <c r="K154" s="57">
        <f t="shared" si="79"/>
        <v>2615.6</v>
      </c>
      <c r="L154" s="57">
        <f t="shared" si="79"/>
        <v>2766.4000000000005</v>
      </c>
      <c r="M154" s="57">
        <f t="shared" si="79"/>
        <v>2068</v>
      </c>
      <c r="N154" s="57">
        <f t="shared" si="79"/>
        <v>2068</v>
      </c>
      <c r="O154" s="57">
        <f t="shared" si="79"/>
        <v>2068</v>
      </c>
      <c r="P154" s="9">
        <f t="shared" si="43"/>
        <v>19174.32</v>
      </c>
    </row>
    <row r="155" spans="1:16" ht="123.75" customHeight="1">
      <c r="A155" s="69"/>
      <c r="B155" s="62"/>
      <c r="C155" s="7" t="s">
        <v>3</v>
      </c>
      <c r="D155" s="11" t="s">
        <v>18</v>
      </c>
      <c r="E155" s="17" t="s">
        <v>18</v>
      </c>
      <c r="F155" s="11" t="s">
        <v>18</v>
      </c>
      <c r="G155" s="8" t="s">
        <v>18</v>
      </c>
      <c r="H155" s="34">
        <f>H156</f>
        <v>1849.82</v>
      </c>
      <c r="I155" s="34">
        <f t="shared" ref="I155:O156" si="80">I156</f>
        <v>3608</v>
      </c>
      <c r="J155" s="57">
        <f t="shared" si="80"/>
        <v>2130.5</v>
      </c>
      <c r="K155" s="57">
        <f t="shared" si="80"/>
        <v>2615.6</v>
      </c>
      <c r="L155" s="57">
        <f t="shared" si="80"/>
        <v>2766.4000000000005</v>
      </c>
      <c r="M155" s="57">
        <f t="shared" si="80"/>
        <v>2068</v>
      </c>
      <c r="N155" s="57">
        <f t="shared" si="80"/>
        <v>2068</v>
      </c>
      <c r="O155" s="57">
        <f t="shared" si="80"/>
        <v>2068</v>
      </c>
      <c r="P155" s="9">
        <f t="shared" si="43"/>
        <v>19174.32</v>
      </c>
    </row>
    <row r="156" spans="1:16" ht="24.75" customHeight="1">
      <c r="A156" s="58" t="s">
        <v>124</v>
      </c>
      <c r="B156" s="58" t="s">
        <v>119</v>
      </c>
      <c r="C156" s="7" t="s">
        <v>10</v>
      </c>
      <c r="D156" s="8" t="s">
        <v>18</v>
      </c>
      <c r="E156" s="8" t="s">
        <v>18</v>
      </c>
      <c r="F156" s="8" t="s">
        <v>18</v>
      </c>
      <c r="G156" s="8" t="s">
        <v>18</v>
      </c>
      <c r="H156" s="34">
        <f>H157</f>
        <v>1849.82</v>
      </c>
      <c r="I156" s="34">
        <f t="shared" si="80"/>
        <v>3608</v>
      </c>
      <c r="J156" s="57">
        <f t="shared" si="80"/>
        <v>2130.5</v>
      </c>
      <c r="K156" s="57">
        <f t="shared" si="80"/>
        <v>2615.6</v>
      </c>
      <c r="L156" s="57">
        <f t="shared" si="80"/>
        <v>2766.4000000000005</v>
      </c>
      <c r="M156" s="57">
        <f t="shared" si="80"/>
        <v>2068</v>
      </c>
      <c r="N156" s="57">
        <f t="shared" si="80"/>
        <v>2068</v>
      </c>
      <c r="O156" s="57">
        <f t="shared" si="80"/>
        <v>2068</v>
      </c>
      <c r="P156" s="9">
        <f t="shared" si="43"/>
        <v>19174.32</v>
      </c>
    </row>
    <row r="157" spans="1:16" ht="27" customHeight="1">
      <c r="A157" s="58"/>
      <c r="B157" s="58"/>
      <c r="C157" s="7" t="s">
        <v>3</v>
      </c>
      <c r="D157" s="8" t="s">
        <v>18</v>
      </c>
      <c r="E157" s="8" t="s">
        <v>18</v>
      </c>
      <c r="F157" s="11" t="s">
        <v>103</v>
      </c>
      <c r="G157" s="8" t="s">
        <v>18</v>
      </c>
      <c r="H157" s="34">
        <f t="shared" ref="H157:J157" si="81">H158+H167+H171+H172+H168+H175</f>
        <v>1849.82</v>
      </c>
      <c r="I157" s="34">
        <f t="shared" si="81"/>
        <v>3608</v>
      </c>
      <c r="J157" s="57">
        <f t="shared" si="81"/>
        <v>2130.5</v>
      </c>
      <c r="K157" s="57">
        <f>K158+K167+K171+K172+K168+K175</f>
        <v>2615.6</v>
      </c>
      <c r="L157" s="57">
        <f t="shared" ref="L157:N157" si="82">L158+L167+L171+L172+L168+L175</f>
        <v>2766.4000000000005</v>
      </c>
      <c r="M157" s="57">
        <f t="shared" ref="M157" si="83">M158+M167+M171+M172+M168+M175</f>
        <v>2068</v>
      </c>
      <c r="N157" s="57">
        <f t="shared" si="82"/>
        <v>2068</v>
      </c>
      <c r="O157" s="57">
        <f t="shared" ref="O157" si="84">O158+O167+O171+O172+O168+O175</f>
        <v>2068</v>
      </c>
      <c r="P157" s="9">
        <f t="shared" si="43"/>
        <v>19174.32</v>
      </c>
    </row>
    <row r="158" spans="1:16" ht="15" customHeight="1">
      <c r="A158" s="58" t="s">
        <v>38</v>
      </c>
      <c r="B158" s="58" t="s">
        <v>104</v>
      </c>
      <c r="C158" s="7" t="s">
        <v>10</v>
      </c>
      <c r="D158" s="8" t="s">
        <v>18</v>
      </c>
      <c r="E158" s="8" t="s">
        <v>18</v>
      </c>
      <c r="F158" s="11" t="s">
        <v>28</v>
      </c>
      <c r="G158" s="8" t="s">
        <v>18</v>
      </c>
      <c r="H158" s="34">
        <f>SUM(H159:H166)</f>
        <v>1806.2</v>
      </c>
      <c r="I158" s="34">
        <f>SUM(I159:I166)</f>
        <v>1862.3</v>
      </c>
      <c r="J158" s="57">
        <f t="shared" ref="J158" si="85">SUM(J159:J166)</f>
        <v>1837</v>
      </c>
      <c r="K158" s="57">
        <f>SUM(K159:K166)</f>
        <v>1333.2</v>
      </c>
      <c r="L158" s="57">
        <f>SUM(L159:L169)</f>
        <v>2466.6000000000004</v>
      </c>
      <c r="M158" s="57">
        <f>SUM(M159:M169)</f>
        <v>2068</v>
      </c>
      <c r="N158" s="57">
        <f>SUM(N159:N169)</f>
        <v>2068</v>
      </c>
      <c r="O158" s="57">
        <f>SUM(O159:O169)</f>
        <v>2068</v>
      </c>
      <c r="P158" s="9">
        <f t="shared" si="43"/>
        <v>15509.3</v>
      </c>
    </row>
    <row r="159" spans="1:16" ht="25.5">
      <c r="A159" s="58"/>
      <c r="B159" s="58"/>
      <c r="C159" s="7" t="s">
        <v>3</v>
      </c>
      <c r="D159" s="11" t="s">
        <v>16</v>
      </c>
      <c r="E159" s="17" t="s">
        <v>26</v>
      </c>
      <c r="F159" s="11" t="s">
        <v>28</v>
      </c>
      <c r="G159" s="8">
        <v>111</v>
      </c>
      <c r="H159" s="34">
        <v>1344.2</v>
      </c>
      <c r="I159" s="34">
        <v>1338.8</v>
      </c>
      <c r="J159" s="57">
        <v>1298.3</v>
      </c>
      <c r="K159" s="57">
        <v>832.2</v>
      </c>
      <c r="L159" s="57">
        <v>1617</v>
      </c>
      <c r="M159" s="57">
        <v>1470</v>
      </c>
      <c r="N159" s="57">
        <v>1470</v>
      </c>
      <c r="O159" s="57">
        <v>1470</v>
      </c>
      <c r="P159" s="9">
        <f t="shared" si="43"/>
        <v>10840.5</v>
      </c>
    </row>
    <row r="160" spans="1:16" ht="25.5">
      <c r="A160" s="58"/>
      <c r="B160" s="58"/>
      <c r="C160" s="7" t="s">
        <v>3</v>
      </c>
      <c r="D160" s="11" t="s">
        <v>16</v>
      </c>
      <c r="E160" s="17" t="s">
        <v>26</v>
      </c>
      <c r="F160" s="11" t="s">
        <v>28</v>
      </c>
      <c r="G160" s="8">
        <v>112</v>
      </c>
      <c r="H160" s="34">
        <v>3.5</v>
      </c>
      <c r="I160" s="34">
        <v>36.299999999999997</v>
      </c>
      <c r="J160" s="57">
        <v>7.5</v>
      </c>
      <c r="K160" s="57">
        <v>57.7</v>
      </c>
      <c r="L160" s="57">
        <v>112.3</v>
      </c>
      <c r="M160" s="57">
        <v>35</v>
      </c>
      <c r="N160" s="57">
        <v>35</v>
      </c>
      <c r="O160" s="57">
        <v>35</v>
      </c>
      <c r="P160" s="9">
        <f t="shared" ref="P160:P198" si="86">SUM(H160:O160)</f>
        <v>322.3</v>
      </c>
    </row>
    <row r="161" spans="1:16" ht="25.5">
      <c r="A161" s="58"/>
      <c r="B161" s="58"/>
      <c r="C161" s="7" t="s">
        <v>3</v>
      </c>
      <c r="D161" s="11" t="s">
        <v>16</v>
      </c>
      <c r="E161" s="17" t="s">
        <v>26</v>
      </c>
      <c r="F161" s="11" t="s">
        <v>28</v>
      </c>
      <c r="G161" s="8">
        <v>119</v>
      </c>
      <c r="H161" s="34">
        <v>396.4</v>
      </c>
      <c r="I161" s="34">
        <v>415.7</v>
      </c>
      <c r="J161" s="57">
        <v>408.8</v>
      </c>
      <c r="K161" s="57">
        <v>253.4</v>
      </c>
      <c r="L161" s="57">
        <v>488</v>
      </c>
      <c r="M161" s="57">
        <v>444</v>
      </c>
      <c r="N161" s="57">
        <v>444</v>
      </c>
      <c r="O161" s="57">
        <v>444</v>
      </c>
      <c r="P161" s="9">
        <f t="shared" si="86"/>
        <v>3294.3</v>
      </c>
    </row>
    <row r="162" spans="1:16" ht="25.5">
      <c r="A162" s="58"/>
      <c r="B162" s="58"/>
      <c r="C162" s="7" t="s">
        <v>3</v>
      </c>
      <c r="D162" s="11" t="s">
        <v>16</v>
      </c>
      <c r="E162" s="17" t="s">
        <v>26</v>
      </c>
      <c r="F162" s="11" t="s">
        <v>28</v>
      </c>
      <c r="G162" s="8">
        <v>242</v>
      </c>
      <c r="H162" s="34">
        <v>36.4</v>
      </c>
      <c r="I162" s="34">
        <v>37.200000000000003</v>
      </c>
      <c r="J162" s="57">
        <v>49.5</v>
      </c>
      <c r="K162" s="57">
        <v>48.6</v>
      </c>
      <c r="L162" s="57">
        <v>0</v>
      </c>
      <c r="M162" s="57">
        <v>0</v>
      </c>
      <c r="N162" s="57">
        <v>0</v>
      </c>
      <c r="O162" s="57">
        <v>0</v>
      </c>
      <c r="P162" s="9">
        <f t="shared" si="86"/>
        <v>171.7</v>
      </c>
    </row>
    <row r="163" spans="1:16" ht="15">
      <c r="A163" s="58"/>
      <c r="B163" s="58"/>
      <c r="C163" s="7" t="s">
        <v>10</v>
      </c>
      <c r="D163" s="11" t="s">
        <v>16</v>
      </c>
      <c r="E163" s="17" t="s">
        <v>26</v>
      </c>
      <c r="F163" s="11" t="s">
        <v>28</v>
      </c>
      <c r="G163" s="8">
        <v>244</v>
      </c>
      <c r="H163" s="34">
        <v>22.5</v>
      </c>
      <c r="I163" s="34">
        <v>30.8</v>
      </c>
      <c r="J163" s="57">
        <v>69.900000000000006</v>
      </c>
      <c r="K163" s="57">
        <v>138.6</v>
      </c>
      <c r="L163" s="57">
        <v>249.3</v>
      </c>
      <c r="M163" s="57">
        <v>119</v>
      </c>
      <c r="N163" s="57">
        <v>119</v>
      </c>
      <c r="O163" s="57">
        <v>119</v>
      </c>
      <c r="P163" s="9">
        <f t="shared" si="86"/>
        <v>868.1</v>
      </c>
    </row>
    <row r="164" spans="1:16" ht="24.75" customHeight="1">
      <c r="A164" s="58"/>
      <c r="B164" s="58"/>
      <c r="C164" s="7" t="s">
        <v>3</v>
      </c>
      <c r="D164" s="11" t="s">
        <v>16</v>
      </c>
      <c r="E164" s="17" t="s">
        <v>26</v>
      </c>
      <c r="F164" s="11" t="s">
        <v>28</v>
      </c>
      <c r="G164" s="8">
        <v>851</v>
      </c>
      <c r="H164" s="34">
        <v>0.2</v>
      </c>
      <c r="I164" s="34">
        <v>0.5</v>
      </c>
      <c r="J164" s="57">
        <v>0.5</v>
      </c>
      <c r="K164" s="57">
        <v>0</v>
      </c>
      <c r="L164" s="57">
        <v>0</v>
      </c>
      <c r="M164" s="57">
        <v>0</v>
      </c>
      <c r="N164" s="57">
        <v>0</v>
      </c>
      <c r="O164" s="57">
        <v>0</v>
      </c>
      <c r="P164" s="9">
        <f t="shared" si="86"/>
        <v>1.2</v>
      </c>
    </row>
    <row r="165" spans="1:16" s="21" customFormat="1" ht="24.75" customHeight="1">
      <c r="A165" s="58"/>
      <c r="B165" s="58"/>
      <c r="C165" s="7" t="s">
        <v>3</v>
      </c>
      <c r="D165" s="28" t="s">
        <v>16</v>
      </c>
      <c r="E165" s="29" t="s">
        <v>26</v>
      </c>
      <c r="F165" s="28" t="s">
        <v>28</v>
      </c>
      <c r="G165" s="8">
        <v>852</v>
      </c>
      <c r="H165" s="34">
        <v>0</v>
      </c>
      <c r="I165" s="34">
        <v>0</v>
      </c>
      <c r="J165" s="57">
        <v>0</v>
      </c>
      <c r="K165" s="57">
        <v>0</v>
      </c>
      <c r="L165" s="57">
        <v>0</v>
      </c>
      <c r="M165" s="57">
        <v>0</v>
      </c>
      <c r="N165" s="57">
        <v>0</v>
      </c>
      <c r="O165" s="57">
        <v>0</v>
      </c>
      <c r="P165" s="9">
        <f t="shared" si="86"/>
        <v>0</v>
      </c>
    </row>
    <row r="166" spans="1:16" ht="25.5">
      <c r="A166" s="58"/>
      <c r="B166" s="58"/>
      <c r="C166" s="7" t="s">
        <v>3</v>
      </c>
      <c r="D166" s="11" t="s">
        <v>16</v>
      </c>
      <c r="E166" s="17" t="s">
        <v>26</v>
      </c>
      <c r="F166" s="11" t="s">
        <v>28</v>
      </c>
      <c r="G166" s="8">
        <v>853</v>
      </c>
      <c r="H166" s="34">
        <v>3</v>
      </c>
      <c r="I166" s="34">
        <v>3</v>
      </c>
      <c r="J166" s="57">
        <v>2.5</v>
      </c>
      <c r="K166" s="57">
        <v>2.7</v>
      </c>
      <c r="L166" s="57">
        <v>0</v>
      </c>
      <c r="M166" s="57">
        <v>0</v>
      </c>
      <c r="N166" s="57">
        <v>0</v>
      </c>
      <c r="O166" s="57">
        <v>0</v>
      </c>
      <c r="P166" s="9">
        <f t="shared" si="86"/>
        <v>11.2</v>
      </c>
    </row>
    <row r="167" spans="1:16" ht="93" customHeight="1">
      <c r="A167" s="22" t="s">
        <v>38</v>
      </c>
      <c r="B167" s="22" t="s">
        <v>105</v>
      </c>
      <c r="C167" s="7" t="s">
        <v>3</v>
      </c>
      <c r="D167" s="11" t="s">
        <v>16</v>
      </c>
      <c r="E167" s="17" t="s">
        <v>26</v>
      </c>
      <c r="F167" s="11" t="s">
        <v>106</v>
      </c>
      <c r="G167" s="8">
        <v>119</v>
      </c>
      <c r="H167" s="34">
        <v>40.619999999999997</v>
      </c>
      <c r="I167" s="34">
        <v>0</v>
      </c>
      <c r="J167" s="57">
        <v>0</v>
      </c>
      <c r="K167" s="57">
        <v>0</v>
      </c>
      <c r="L167" s="57">
        <f t="shared" ref="L167:L171" si="87">K167</f>
        <v>0</v>
      </c>
      <c r="M167" s="57">
        <v>0</v>
      </c>
      <c r="N167" s="57">
        <v>0</v>
      </c>
      <c r="O167" s="57">
        <v>0</v>
      </c>
      <c r="P167" s="9">
        <f t="shared" si="86"/>
        <v>40.619999999999997</v>
      </c>
    </row>
    <row r="168" spans="1:16" ht="33" customHeight="1">
      <c r="A168" s="60" t="s">
        <v>38</v>
      </c>
      <c r="B168" s="60" t="s">
        <v>158</v>
      </c>
      <c r="C168" s="7" t="s">
        <v>3</v>
      </c>
      <c r="D168" s="11" t="s">
        <v>16</v>
      </c>
      <c r="E168" s="11" t="s">
        <v>26</v>
      </c>
      <c r="F168" s="11" t="s">
        <v>157</v>
      </c>
      <c r="G168" s="8" t="s">
        <v>18</v>
      </c>
      <c r="H168" s="34">
        <f>H169+H170</f>
        <v>0</v>
      </c>
      <c r="I168" s="34">
        <f t="shared" ref="I168:N168" si="88">I169+I170</f>
        <v>0</v>
      </c>
      <c r="J168" s="57">
        <f t="shared" si="88"/>
        <v>293.5</v>
      </c>
      <c r="K168" s="57">
        <f t="shared" si="88"/>
        <v>858</v>
      </c>
      <c r="L168" s="57">
        <f t="shared" si="88"/>
        <v>0</v>
      </c>
      <c r="M168" s="57">
        <f t="shared" ref="M168" si="89">M169+M170</f>
        <v>0</v>
      </c>
      <c r="N168" s="57">
        <f t="shared" si="88"/>
        <v>0</v>
      </c>
      <c r="O168" s="57">
        <f t="shared" ref="O168" si="90">O169+O170</f>
        <v>0</v>
      </c>
      <c r="P168" s="9">
        <f t="shared" si="86"/>
        <v>1151.5</v>
      </c>
    </row>
    <row r="169" spans="1:16" ht="37.5" customHeight="1">
      <c r="A169" s="61"/>
      <c r="B169" s="61"/>
      <c r="C169" s="7" t="s">
        <v>3</v>
      </c>
      <c r="D169" s="11" t="s">
        <v>16</v>
      </c>
      <c r="E169" s="11" t="s">
        <v>26</v>
      </c>
      <c r="F169" s="11" t="s">
        <v>157</v>
      </c>
      <c r="G169" s="8">
        <v>111</v>
      </c>
      <c r="H169" s="34">
        <v>0</v>
      </c>
      <c r="I169" s="34">
        <v>0</v>
      </c>
      <c r="J169" s="57">
        <v>293.5</v>
      </c>
      <c r="K169" s="57">
        <v>642</v>
      </c>
      <c r="L169" s="57">
        <v>0</v>
      </c>
      <c r="M169" s="57">
        <v>0</v>
      </c>
      <c r="N169" s="57">
        <v>0</v>
      </c>
      <c r="O169" s="57">
        <v>0</v>
      </c>
      <c r="P169" s="9">
        <f t="shared" si="86"/>
        <v>935.5</v>
      </c>
    </row>
    <row r="170" spans="1:16" ht="47.25" customHeight="1">
      <c r="A170" s="62"/>
      <c r="B170" s="62"/>
      <c r="C170" s="7" t="s">
        <v>3</v>
      </c>
      <c r="D170" s="11" t="s">
        <v>16</v>
      </c>
      <c r="E170" s="11" t="s">
        <v>26</v>
      </c>
      <c r="F170" s="11" t="s">
        <v>157</v>
      </c>
      <c r="G170" s="8">
        <v>119</v>
      </c>
      <c r="H170" s="34">
        <v>0</v>
      </c>
      <c r="I170" s="34">
        <v>0</v>
      </c>
      <c r="J170" s="57">
        <v>0</v>
      </c>
      <c r="K170" s="57">
        <v>216</v>
      </c>
      <c r="L170" s="57">
        <v>0</v>
      </c>
      <c r="M170" s="57">
        <v>0</v>
      </c>
      <c r="N170" s="57">
        <v>0</v>
      </c>
      <c r="O170" s="57">
        <v>0</v>
      </c>
      <c r="P170" s="9">
        <f t="shared" si="86"/>
        <v>216</v>
      </c>
    </row>
    <row r="171" spans="1:16" ht="51">
      <c r="A171" s="22" t="s">
        <v>38</v>
      </c>
      <c r="B171" s="22" t="s">
        <v>50</v>
      </c>
      <c r="C171" s="7" t="s">
        <v>3</v>
      </c>
      <c r="D171" s="11" t="s">
        <v>16</v>
      </c>
      <c r="E171" s="17" t="s">
        <v>26</v>
      </c>
      <c r="F171" s="11" t="s">
        <v>29</v>
      </c>
      <c r="G171" s="8">
        <v>112</v>
      </c>
      <c r="H171" s="34">
        <v>3</v>
      </c>
      <c r="I171" s="34">
        <v>0</v>
      </c>
      <c r="J171" s="57">
        <v>0</v>
      </c>
      <c r="K171" s="57">
        <v>0</v>
      </c>
      <c r="L171" s="57">
        <f t="shared" si="87"/>
        <v>0</v>
      </c>
      <c r="M171" s="57">
        <v>0</v>
      </c>
      <c r="N171" s="57">
        <v>0</v>
      </c>
      <c r="O171" s="57">
        <v>0</v>
      </c>
      <c r="P171" s="9">
        <f t="shared" si="86"/>
        <v>3</v>
      </c>
    </row>
    <row r="172" spans="1:16" ht="25.5">
      <c r="A172" s="60" t="s">
        <v>38</v>
      </c>
      <c r="B172" s="60" t="s">
        <v>170</v>
      </c>
      <c r="C172" s="7" t="s">
        <v>3</v>
      </c>
      <c r="D172" s="8" t="s">
        <v>18</v>
      </c>
      <c r="E172" s="8" t="s">
        <v>18</v>
      </c>
      <c r="F172" s="11" t="s">
        <v>144</v>
      </c>
      <c r="G172" s="8" t="s">
        <v>18</v>
      </c>
      <c r="H172" s="34">
        <f>H173+H174</f>
        <v>0</v>
      </c>
      <c r="I172" s="34">
        <f t="shared" ref="I172:N172" si="91">I173+I174</f>
        <v>1745.7</v>
      </c>
      <c r="J172" s="57">
        <f t="shared" si="91"/>
        <v>0</v>
      </c>
      <c r="K172" s="57">
        <f t="shared" si="91"/>
        <v>177.8</v>
      </c>
      <c r="L172" s="57">
        <f t="shared" si="91"/>
        <v>299.8</v>
      </c>
      <c r="M172" s="57">
        <f t="shared" ref="M172" si="92">M173+M174</f>
        <v>0</v>
      </c>
      <c r="N172" s="57">
        <f t="shared" si="91"/>
        <v>0</v>
      </c>
      <c r="O172" s="57">
        <f t="shared" ref="O172" si="93">O173+O174</f>
        <v>0</v>
      </c>
      <c r="P172" s="9">
        <f t="shared" si="86"/>
        <v>2223.3000000000002</v>
      </c>
    </row>
    <row r="173" spans="1:16" ht="25.5">
      <c r="A173" s="61"/>
      <c r="B173" s="61"/>
      <c r="C173" s="7" t="s">
        <v>3</v>
      </c>
      <c r="D173" s="11" t="s">
        <v>16</v>
      </c>
      <c r="E173" s="17" t="s">
        <v>35</v>
      </c>
      <c r="F173" s="11" t="s">
        <v>144</v>
      </c>
      <c r="G173" s="8">
        <v>612</v>
      </c>
      <c r="H173" s="34">
        <v>0</v>
      </c>
      <c r="I173" s="34">
        <v>1745.7</v>
      </c>
      <c r="J173" s="57">
        <v>0</v>
      </c>
      <c r="K173" s="57">
        <v>177.8</v>
      </c>
      <c r="L173" s="57">
        <v>299.8</v>
      </c>
      <c r="M173" s="57">
        <v>0</v>
      </c>
      <c r="N173" s="57">
        <v>0</v>
      </c>
      <c r="O173" s="57">
        <v>0</v>
      </c>
      <c r="P173" s="9">
        <f t="shared" si="86"/>
        <v>2223.3000000000002</v>
      </c>
    </row>
    <row r="174" spans="1:16" ht="25.5">
      <c r="A174" s="62"/>
      <c r="B174" s="62"/>
      <c r="C174" s="7" t="s">
        <v>3</v>
      </c>
      <c r="D174" s="11" t="s">
        <v>16</v>
      </c>
      <c r="E174" s="17" t="s">
        <v>60</v>
      </c>
      <c r="F174" s="11" t="s">
        <v>144</v>
      </c>
      <c r="G174" s="8">
        <v>612</v>
      </c>
      <c r="H174" s="34">
        <v>0</v>
      </c>
      <c r="I174" s="34">
        <v>0</v>
      </c>
      <c r="J174" s="57">
        <v>0</v>
      </c>
      <c r="K174" s="57">
        <v>0</v>
      </c>
      <c r="L174" s="57">
        <v>0</v>
      </c>
      <c r="M174" s="57">
        <v>0</v>
      </c>
      <c r="N174" s="57">
        <v>0</v>
      </c>
      <c r="O174" s="57">
        <v>0</v>
      </c>
      <c r="P174" s="9">
        <f t="shared" si="86"/>
        <v>0</v>
      </c>
    </row>
    <row r="175" spans="1:16" ht="32.25" customHeight="1">
      <c r="A175" s="60" t="s">
        <v>38</v>
      </c>
      <c r="B175" s="60" t="s">
        <v>161</v>
      </c>
      <c r="C175" s="7" t="s">
        <v>3</v>
      </c>
      <c r="D175" s="11" t="s">
        <v>16</v>
      </c>
      <c r="E175" s="17" t="s">
        <v>26</v>
      </c>
      <c r="F175" s="11" t="s">
        <v>160</v>
      </c>
      <c r="G175" s="8" t="s">
        <v>18</v>
      </c>
      <c r="H175" s="34">
        <f t="shared" ref="H175:J175" si="94">H177+H176</f>
        <v>0</v>
      </c>
      <c r="I175" s="34">
        <f t="shared" si="94"/>
        <v>0</v>
      </c>
      <c r="J175" s="57">
        <f t="shared" si="94"/>
        <v>0</v>
      </c>
      <c r="K175" s="57">
        <f>K177+K176</f>
        <v>246.6</v>
      </c>
      <c r="L175" s="57">
        <f t="shared" ref="L175:N175" si="95">L177+L176</f>
        <v>0</v>
      </c>
      <c r="M175" s="57">
        <f t="shared" ref="M175" si="96">M177+M176</f>
        <v>0</v>
      </c>
      <c r="N175" s="57">
        <f t="shared" si="95"/>
        <v>0</v>
      </c>
      <c r="O175" s="57">
        <f t="shared" ref="O175" si="97">O177+O176</f>
        <v>0</v>
      </c>
      <c r="P175" s="9">
        <f t="shared" si="86"/>
        <v>246.6</v>
      </c>
    </row>
    <row r="176" spans="1:16" ht="33.75" customHeight="1">
      <c r="A176" s="61"/>
      <c r="B176" s="61"/>
      <c r="C176" s="7" t="s">
        <v>3</v>
      </c>
      <c r="D176" s="11" t="s">
        <v>16</v>
      </c>
      <c r="E176" s="17" t="s">
        <v>26</v>
      </c>
      <c r="F176" s="11" t="s">
        <v>160</v>
      </c>
      <c r="G176" s="8">
        <v>111</v>
      </c>
      <c r="H176" s="34">
        <v>0</v>
      </c>
      <c r="I176" s="34">
        <v>0</v>
      </c>
      <c r="J176" s="57">
        <v>0</v>
      </c>
      <c r="K176" s="57">
        <v>208</v>
      </c>
      <c r="L176" s="57">
        <v>0</v>
      </c>
      <c r="M176" s="57">
        <v>0</v>
      </c>
      <c r="N176" s="57">
        <v>0</v>
      </c>
      <c r="O176" s="57">
        <v>0</v>
      </c>
      <c r="P176" s="9">
        <f t="shared" si="86"/>
        <v>208</v>
      </c>
    </row>
    <row r="177" spans="1:16" ht="68.25" customHeight="1">
      <c r="A177" s="62"/>
      <c r="B177" s="62"/>
      <c r="C177" s="7" t="s">
        <v>3</v>
      </c>
      <c r="D177" s="11" t="s">
        <v>16</v>
      </c>
      <c r="E177" s="17" t="s">
        <v>26</v>
      </c>
      <c r="F177" s="11" t="s">
        <v>160</v>
      </c>
      <c r="G177" s="8">
        <v>119</v>
      </c>
      <c r="H177" s="34">
        <v>0</v>
      </c>
      <c r="I177" s="34">
        <v>0</v>
      </c>
      <c r="J177" s="57">
        <v>0</v>
      </c>
      <c r="K177" s="57">
        <v>38.6</v>
      </c>
      <c r="L177" s="57">
        <v>0</v>
      </c>
      <c r="M177" s="57">
        <v>0</v>
      </c>
      <c r="N177" s="57">
        <v>0</v>
      </c>
      <c r="O177" s="57">
        <v>0</v>
      </c>
      <c r="P177" s="9">
        <f t="shared" si="86"/>
        <v>38.6</v>
      </c>
    </row>
    <row r="178" spans="1:16" ht="15">
      <c r="A178" s="67" t="s">
        <v>15</v>
      </c>
      <c r="B178" s="60" t="s">
        <v>24</v>
      </c>
      <c r="C178" s="7" t="s">
        <v>10</v>
      </c>
      <c r="D178" s="8" t="s">
        <v>18</v>
      </c>
      <c r="E178" s="8" t="s">
        <v>18</v>
      </c>
      <c r="F178" s="8" t="s">
        <v>18</v>
      </c>
      <c r="G178" s="8" t="s">
        <v>18</v>
      </c>
      <c r="H178" s="34">
        <f>H180</f>
        <v>2941.1400000000003</v>
      </c>
      <c r="I178" s="34">
        <f t="shared" ref="I178:J178" si="98">I180</f>
        <v>2981.2</v>
      </c>
      <c r="J178" s="57">
        <f t="shared" si="98"/>
        <v>3549.3999999999996</v>
      </c>
      <c r="K178" s="57">
        <f>K180</f>
        <v>3692.1</v>
      </c>
      <c r="L178" s="57">
        <f>L180</f>
        <v>3662.1</v>
      </c>
      <c r="M178" s="57">
        <f>M180</f>
        <v>3149.5</v>
      </c>
      <c r="N178" s="57">
        <f>N180</f>
        <v>3149.5</v>
      </c>
      <c r="O178" s="57">
        <f>O180</f>
        <v>3149.5</v>
      </c>
      <c r="P178" s="9">
        <f t="shared" si="86"/>
        <v>26274.44</v>
      </c>
    </row>
    <row r="179" spans="1:16" ht="25.5">
      <c r="A179" s="69"/>
      <c r="B179" s="62"/>
      <c r="C179" s="7" t="s">
        <v>3</v>
      </c>
      <c r="D179" s="11" t="s">
        <v>18</v>
      </c>
      <c r="E179" s="17" t="s">
        <v>18</v>
      </c>
      <c r="F179" s="11" t="s">
        <v>107</v>
      </c>
      <c r="G179" s="8" t="s">
        <v>18</v>
      </c>
      <c r="H179" s="34">
        <f>H181</f>
        <v>2941.1400000000003</v>
      </c>
      <c r="I179" s="34">
        <f>I181</f>
        <v>2981.2</v>
      </c>
      <c r="J179" s="57">
        <f t="shared" ref="J179:K179" si="99">J181</f>
        <v>3549.3999999999996</v>
      </c>
      <c r="K179" s="57">
        <f t="shared" si="99"/>
        <v>3692.1</v>
      </c>
      <c r="L179" s="57">
        <f>L181</f>
        <v>3662.1</v>
      </c>
      <c r="M179" s="57">
        <f>M181</f>
        <v>3149.5</v>
      </c>
      <c r="N179" s="57">
        <f>N181</f>
        <v>3149.5</v>
      </c>
      <c r="O179" s="57">
        <f>O181</f>
        <v>3149.5</v>
      </c>
      <c r="P179" s="9">
        <f t="shared" si="86"/>
        <v>26274.44</v>
      </c>
    </row>
    <row r="180" spans="1:16" ht="24.75" customHeight="1">
      <c r="A180" s="60" t="s">
        <v>124</v>
      </c>
      <c r="B180" s="60" t="s">
        <v>25</v>
      </c>
      <c r="C180" s="7" t="s">
        <v>10</v>
      </c>
      <c r="D180" s="8" t="s">
        <v>18</v>
      </c>
      <c r="E180" s="8" t="s">
        <v>18</v>
      </c>
      <c r="F180" s="8" t="s">
        <v>18</v>
      </c>
      <c r="G180" s="8" t="s">
        <v>18</v>
      </c>
      <c r="H180" s="34">
        <f>H181</f>
        <v>2941.1400000000003</v>
      </c>
      <c r="I180" s="34">
        <f>I181</f>
        <v>2981.2</v>
      </c>
      <c r="J180" s="57">
        <f t="shared" ref="J180:O180" si="100">J181</f>
        <v>3549.3999999999996</v>
      </c>
      <c r="K180" s="57">
        <f t="shared" si="100"/>
        <v>3692.1</v>
      </c>
      <c r="L180" s="57">
        <f t="shared" si="100"/>
        <v>3662.1</v>
      </c>
      <c r="M180" s="57">
        <f t="shared" si="100"/>
        <v>3149.5</v>
      </c>
      <c r="N180" s="57">
        <f t="shared" si="100"/>
        <v>3149.5</v>
      </c>
      <c r="O180" s="57">
        <f t="shared" si="100"/>
        <v>3149.5</v>
      </c>
      <c r="P180" s="9">
        <f t="shared" si="86"/>
        <v>26274.44</v>
      </c>
    </row>
    <row r="181" spans="1:16" ht="25.5">
      <c r="A181" s="61"/>
      <c r="B181" s="61"/>
      <c r="C181" s="7" t="s">
        <v>3</v>
      </c>
      <c r="D181" s="11" t="s">
        <v>18</v>
      </c>
      <c r="E181" s="17" t="s">
        <v>18</v>
      </c>
      <c r="F181" s="11" t="s">
        <v>107</v>
      </c>
      <c r="G181" s="8" t="s">
        <v>18</v>
      </c>
      <c r="H181" s="34">
        <f t="shared" ref="H181:O181" si="101">H182+H192+H193+H196</f>
        <v>2941.1400000000003</v>
      </c>
      <c r="I181" s="34">
        <f t="shared" si="101"/>
        <v>2981.2</v>
      </c>
      <c r="J181" s="57">
        <f t="shared" si="101"/>
        <v>3549.3999999999996</v>
      </c>
      <c r="K181" s="57">
        <f t="shared" si="101"/>
        <v>3692.1</v>
      </c>
      <c r="L181" s="57">
        <f t="shared" si="101"/>
        <v>3662.1</v>
      </c>
      <c r="M181" s="57">
        <f t="shared" si="101"/>
        <v>3149.5</v>
      </c>
      <c r="N181" s="57">
        <f t="shared" si="101"/>
        <v>3149.5</v>
      </c>
      <c r="O181" s="57">
        <f t="shared" si="101"/>
        <v>3149.5</v>
      </c>
      <c r="P181" s="9">
        <f t="shared" si="86"/>
        <v>26274.44</v>
      </c>
    </row>
    <row r="182" spans="1:16" ht="27.75" customHeight="1">
      <c r="A182" s="60" t="s">
        <v>38</v>
      </c>
      <c r="B182" s="60" t="s">
        <v>104</v>
      </c>
      <c r="C182" s="7" t="s">
        <v>3</v>
      </c>
      <c r="D182" s="35" t="s">
        <v>18</v>
      </c>
      <c r="E182" s="36" t="s">
        <v>18</v>
      </c>
      <c r="F182" s="11" t="s">
        <v>27</v>
      </c>
      <c r="G182" s="8" t="s">
        <v>18</v>
      </c>
      <c r="H182" s="34">
        <f t="shared" ref="H182:O182" si="102">SUM(H183:H191)</f>
        <v>2880.7100000000005</v>
      </c>
      <c r="I182" s="34">
        <f t="shared" si="102"/>
        <v>2981.2</v>
      </c>
      <c r="J182" s="57">
        <f t="shared" si="102"/>
        <v>3103.2999999999997</v>
      </c>
      <c r="K182" s="57">
        <f>SUM(K183:K191)</f>
        <v>2236.6999999999998</v>
      </c>
      <c r="L182" s="57">
        <f t="shared" si="102"/>
        <v>3662.1</v>
      </c>
      <c r="M182" s="57">
        <f t="shared" si="102"/>
        <v>3149.5</v>
      </c>
      <c r="N182" s="57">
        <f t="shared" si="102"/>
        <v>3149.5</v>
      </c>
      <c r="O182" s="57">
        <f t="shared" si="102"/>
        <v>3149.5</v>
      </c>
      <c r="P182" s="9">
        <f t="shared" si="86"/>
        <v>24312.510000000002</v>
      </c>
    </row>
    <row r="183" spans="1:16" ht="25.5">
      <c r="A183" s="61"/>
      <c r="B183" s="61"/>
      <c r="C183" s="7" t="s">
        <v>3</v>
      </c>
      <c r="D183" s="11" t="s">
        <v>16</v>
      </c>
      <c r="E183" s="36" t="s">
        <v>162</v>
      </c>
      <c r="F183" s="11" t="s">
        <v>27</v>
      </c>
      <c r="G183" s="8">
        <v>244</v>
      </c>
      <c r="H183" s="34">
        <v>0</v>
      </c>
      <c r="I183" s="34">
        <v>0</v>
      </c>
      <c r="J183" s="57">
        <v>0</v>
      </c>
      <c r="K183" s="57">
        <v>0</v>
      </c>
      <c r="L183" s="57">
        <v>9.4</v>
      </c>
      <c r="M183" s="57">
        <v>0</v>
      </c>
      <c r="N183" s="57">
        <v>0</v>
      </c>
      <c r="O183" s="57">
        <v>0</v>
      </c>
      <c r="P183" s="9">
        <f t="shared" si="86"/>
        <v>9.4</v>
      </c>
    </row>
    <row r="184" spans="1:16" ht="25.5">
      <c r="A184" s="61"/>
      <c r="B184" s="61"/>
      <c r="C184" s="7" t="s">
        <v>3</v>
      </c>
      <c r="D184" s="35" t="s">
        <v>16</v>
      </c>
      <c r="E184" s="36" t="s">
        <v>26</v>
      </c>
      <c r="F184" s="35" t="s">
        <v>27</v>
      </c>
      <c r="G184" s="8">
        <v>111</v>
      </c>
      <c r="H184" s="34">
        <v>2104.4</v>
      </c>
      <c r="I184" s="34">
        <v>2123.5</v>
      </c>
      <c r="J184" s="57">
        <v>2204.5</v>
      </c>
      <c r="K184" s="57">
        <v>1364.7</v>
      </c>
      <c r="L184" s="57">
        <v>2517</v>
      </c>
      <c r="M184" s="57">
        <v>2288</v>
      </c>
      <c r="N184" s="57">
        <v>2288</v>
      </c>
      <c r="O184" s="57">
        <v>2288</v>
      </c>
      <c r="P184" s="9">
        <f t="shared" ref="P184" si="103">SUM(H184:O184)</f>
        <v>17178.099999999999</v>
      </c>
    </row>
    <row r="185" spans="1:16" ht="25.5">
      <c r="A185" s="61"/>
      <c r="B185" s="61"/>
      <c r="C185" s="7" t="s">
        <v>3</v>
      </c>
      <c r="D185" s="11" t="s">
        <v>16</v>
      </c>
      <c r="E185" s="17" t="s">
        <v>26</v>
      </c>
      <c r="F185" s="11" t="s">
        <v>27</v>
      </c>
      <c r="G185" s="8">
        <v>112</v>
      </c>
      <c r="H185" s="34">
        <v>21</v>
      </c>
      <c r="I185" s="34">
        <v>4.5</v>
      </c>
      <c r="J185" s="57">
        <v>11.5</v>
      </c>
      <c r="K185" s="57">
        <v>50.2</v>
      </c>
      <c r="L185" s="57">
        <v>66.099999999999994</v>
      </c>
      <c r="M185" s="57">
        <v>31</v>
      </c>
      <c r="N185" s="57">
        <v>31</v>
      </c>
      <c r="O185" s="57">
        <v>31</v>
      </c>
      <c r="P185" s="9">
        <f t="shared" si="86"/>
        <v>246.3</v>
      </c>
    </row>
    <row r="186" spans="1:16" ht="25.5">
      <c r="A186" s="61"/>
      <c r="B186" s="61"/>
      <c r="C186" s="7" t="s">
        <v>3</v>
      </c>
      <c r="D186" s="11" t="s">
        <v>16</v>
      </c>
      <c r="E186" s="17" t="s">
        <v>26</v>
      </c>
      <c r="F186" s="11" t="s">
        <v>27</v>
      </c>
      <c r="G186" s="8">
        <v>119</v>
      </c>
      <c r="H186" s="34">
        <v>613</v>
      </c>
      <c r="I186" s="34">
        <v>666.6</v>
      </c>
      <c r="J186" s="57">
        <v>688.8</v>
      </c>
      <c r="K186" s="57">
        <v>455.1</v>
      </c>
      <c r="L186" s="57">
        <v>760</v>
      </c>
      <c r="M186" s="57">
        <v>691</v>
      </c>
      <c r="N186" s="57">
        <v>691</v>
      </c>
      <c r="O186" s="57">
        <v>691</v>
      </c>
      <c r="P186" s="9">
        <f t="shared" si="86"/>
        <v>5256.5</v>
      </c>
    </row>
    <row r="187" spans="1:16" ht="25.5">
      <c r="A187" s="61"/>
      <c r="B187" s="61"/>
      <c r="C187" s="7" t="s">
        <v>3</v>
      </c>
      <c r="D187" s="11" t="s">
        <v>16</v>
      </c>
      <c r="E187" s="17" t="s">
        <v>26</v>
      </c>
      <c r="F187" s="11" t="s">
        <v>27</v>
      </c>
      <c r="G187" s="8">
        <v>242</v>
      </c>
      <c r="H187" s="34">
        <v>91.4</v>
      </c>
      <c r="I187" s="34">
        <v>107.1</v>
      </c>
      <c r="J187" s="57">
        <v>114.2</v>
      </c>
      <c r="K187" s="57">
        <v>84.8</v>
      </c>
      <c r="L187" s="57">
        <v>0</v>
      </c>
      <c r="M187" s="57">
        <v>0</v>
      </c>
      <c r="N187" s="57">
        <v>0</v>
      </c>
      <c r="O187" s="57">
        <v>0</v>
      </c>
      <c r="P187" s="9">
        <f t="shared" si="86"/>
        <v>397.5</v>
      </c>
    </row>
    <row r="188" spans="1:16" ht="25.5">
      <c r="A188" s="61"/>
      <c r="B188" s="61"/>
      <c r="C188" s="7" t="s">
        <v>3</v>
      </c>
      <c r="D188" s="11" t="s">
        <v>16</v>
      </c>
      <c r="E188" s="17" t="s">
        <v>26</v>
      </c>
      <c r="F188" s="11" t="s">
        <v>27</v>
      </c>
      <c r="G188" s="8">
        <v>244</v>
      </c>
      <c r="H188" s="34">
        <v>47.1</v>
      </c>
      <c r="I188" s="34">
        <v>70.5</v>
      </c>
      <c r="J188" s="57">
        <v>81.599999999999994</v>
      </c>
      <c r="K188" s="57">
        <v>276.89999999999998</v>
      </c>
      <c r="L188" s="57">
        <v>309.60000000000002</v>
      </c>
      <c r="M188" s="57">
        <v>139.5</v>
      </c>
      <c r="N188" s="57">
        <v>139.5</v>
      </c>
      <c r="O188" s="57">
        <v>139.5</v>
      </c>
      <c r="P188" s="9">
        <f t="shared" si="86"/>
        <v>1204.2</v>
      </c>
    </row>
    <row r="189" spans="1:16" ht="25.5">
      <c r="A189" s="61"/>
      <c r="B189" s="61"/>
      <c r="C189" s="7" t="s">
        <v>3</v>
      </c>
      <c r="D189" s="28" t="s">
        <v>16</v>
      </c>
      <c r="E189" s="29" t="s">
        <v>26</v>
      </c>
      <c r="F189" s="28" t="s">
        <v>27</v>
      </c>
      <c r="G189" s="8">
        <v>851</v>
      </c>
      <c r="H189" s="34">
        <v>0.01</v>
      </c>
      <c r="I189" s="34">
        <v>0</v>
      </c>
      <c r="J189" s="57">
        <v>0</v>
      </c>
      <c r="K189" s="57">
        <v>0</v>
      </c>
      <c r="L189" s="57">
        <v>0</v>
      </c>
      <c r="M189" s="57">
        <v>0</v>
      </c>
      <c r="N189" s="57">
        <v>0</v>
      </c>
      <c r="O189" s="57">
        <v>0</v>
      </c>
      <c r="P189" s="9">
        <f t="shared" si="86"/>
        <v>0.01</v>
      </c>
    </row>
    <row r="190" spans="1:16" ht="25.5">
      <c r="A190" s="61"/>
      <c r="B190" s="61"/>
      <c r="C190" s="7" t="s">
        <v>3</v>
      </c>
      <c r="D190" s="28" t="s">
        <v>16</v>
      </c>
      <c r="E190" s="29" t="s">
        <v>26</v>
      </c>
      <c r="F190" s="28" t="s">
        <v>27</v>
      </c>
      <c r="G190" s="8">
        <v>852</v>
      </c>
      <c r="H190" s="34">
        <v>0</v>
      </c>
      <c r="I190" s="34">
        <v>0</v>
      </c>
      <c r="J190" s="57">
        <v>0</v>
      </c>
      <c r="K190" s="57">
        <v>0</v>
      </c>
      <c r="L190" s="57">
        <v>0</v>
      </c>
      <c r="M190" s="57">
        <v>0</v>
      </c>
      <c r="N190" s="57">
        <v>0</v>
      </c>
      <c r="O190" s="57">
        <v>0</v>
      </c>
      <c r="P190" s="9">
        <f t="shared" si="86"/>
        <v>0</v>
      </c>
    </row>
    <row r="191" spans="1:16" ht="25.5">
      <c r="A191" s="62"/>
      <c r="B191" s="61"/>
      <c r="C191" s="7" t="s">
        <v>3</v>
      </c>
      <c r="D191" s="11" t="s">
        <v>16</v>
      </c>
      <c r="E191" s="17" t="s">
        <v>26</v>
      </c>
      <c r="F191" s="11" t="s">
        <v>27</v>
      </c>
      <c r="G191" s="8">
        <v>853</v>
      </c>
      <c r="H191" s="34">
        <v>3.8</v>
      </c>
      <c r="I191" s="34">
        <v>9</v>
      </c>
      <c r="J191" s="57">
        <v>2.7</v>
      </c>
      <c r="K191" s="57">
        <v>5</v>
      </c>
      <c r="L191" s="57">
        <v>0</v>
      </c>
      <c r="M191" s="57">
        <v>0</v>
      </c>
      <c r="N191" s="57">
        <v>0</v>
      </c>
      <c r="O191" s="57">
        <v>0</v>
      </c>
      <c r="P191" s="9">
        <f t="shared" si="86"/>
        <v>20.5</v>
      </c>
    </row>
    <row r="192" spans="1:16" ht="91.5" customHeight="1">
      <c r="A192" s="18" t="s">
        <v>38</v>
      </c>
      <c r="B192" s="18" t="s">
        <v>108</v>
      </c>
      <c r="C192" s="23" t="s">
        <v>3</v>
      </c>
      <c r="D192" s="24" t="s">
        <v>16</v>
      </c>
      <c r="E192" s="25" t="s">
        <v>26</v>
      </c>
      <c r="F192" s="24" t="s">
        <v>109</v>
      </c>
      <c r="G192" s="26">
        <v>119</v>
      </c>
      <c r="H192" s="27">
        <v>60.43</v>
      </c>
      <c r="I192" s="34">
        <v>0</v>
      </c>
      <c r="J192" s="57">
        <v>0</v>
      </c>
      <c r="K192" s="57">
        <v>0</v>
      </c>
      <c r="L192" s="57">
        <f t="shared" ref="L192" si="104">K192</f>
        <v>0</v>
      </c>
      <c r="M192" s="57">
        <v>0</v>
      </c>
      <c r="N192" s="57">
        <v>0</v>
      </c>
      <c r="O192" s="57">
        <v>0</v>
      </c>
      <c r="P192" s="9">
        <f t="shared" si="86"/>
        <v>60.43</v>
      </c>
    </row>
    <row r="193" spans="1:16" ht="33.75" customHeight="1">
      <c r="A193" s="60" t="s">
        <v>38</v>
      </c>
      <c r="B193" s="60" t="s">
        <v>158</v>
      </c>
      <c r="C193" s="7" t="s">
        <v>3</v>
      </c>
      <c r="D193" s="11" t="s">
        <v>16</v>
      </c>
      <c r="E193" s="11" t="s">
        <v>26</v>
      </c>
      <c r="F193" s="11" t="s">
        <v>157</v>
      </c>
      <c r="G193" s="8" t="s">
        <v>18</v>
      </c>
      <c r="H193" s="27">
        <f>H195+H194</f>
        <v>0</v>
      </c>
      <c r="I193" s="27">
        <f t="shared" ref="I193:N193" si="105">I195+I194</f>
        <v>0</v>
      </c>
      <c r="J193" s="56">
        <f t="shared" si="105"/>
        <v>446.1</v>
      </c>
      <c r="K193" s="56">
        <f>K195+K194</f>
        <v>1190</v>
      </c>
      <c r="L193" s="56">
        <f t="shared" si="105"/>
        <v>0</v>
      </c>
      <c r="M193" s="57">
        <f t="shared" ref="M193" si="106">M195+M194</f>
        <v>0</v>
      </c>
      <c r="N193" s="57">
        <f t="shared" si="105"/>
        <v>0</v>
      </c>
      <c r="O193" s="57">
        <f t="shared" ref="O193" si="107">O195+O194</f>
        <v>0</v>
      </c>
      <c r="P193" s="9">
        <f t="shared" si="86"/>
        <v>1636.1</v>
      </c>
    </row>
    <row r="194" spans="1:16" ht="34.5" customHeight="1">
      <c r="A194" s="61"/>
      <c r="B194" s="61"/>
      <c r="C194" s="7" t="s">
        <v>3</v>
      </c>
      <c r="D194" s="11" t="s">
        <v>16</v>
      </c>
      <c r="E194" s="11" t="s">
        <v>26</v>
      </c>
      <c r="F194" s="11" t="s">
        <v>157</v>
      </c>
      <c r="G194" s="8">
        <v>111</v>
      </c>
      <c r="H194" s="34">
        <v>0</v>
      </c>
      <c r="I194" s="34">
        <v>0</v>
      </c>
      <c r="J194" s="57">
        <v>446.1</v>
      </c>
      <c r="K194" s="57">
        <v>888</v>
      </c>
      <c r="L194" s="57">
        <v>0</v>
      </c>
      <c r="M194" s="57">
        <v>0</v>
      </c>
      <c r="N194" s="57">
        <v>0</v>
      </c>
      <c r="O194" s="57">
        <v>0</v>
      </c>
      <c r="P194" s="9">
        <f t="shared" si="86"/>
        <v>1334.1</v>
      </c>
    </row>
    <row r="195" spans="1:16" ht="46.5" customHeight="1">
      <c r="A195" s="62"/>
      <c r="B195" s="62"/>
      <c r="C195" s="7" t="s">
        <v>3</v>
      </c>
      <c r="D195" s="11" t="s">
        <v>16</v>
      </c>
      <c r="E195" s="11" t="s">
        <v>26</v>
      </c>
      <c r="F195" s="11" t="s">
        <v>157</v>
      </c>
      <c r="G195" s="8">
        <v>119</v>
      </c>
      <c r="H195" s="34">
        <v>0</v>
      </c>
      <c r="I195" s="34">
        <v>0</v>
      </c>
      <c r="J195" s="57">
        <v>0</v>
      </c>
      <c r="K195" s="57">
        <v>302</v>
      </c>
      <c r="L195" s="57">
        <v>0</v>
      </c>
      <c r="M195" s="57">
        <v>0</v>
      </c>
      <c r="N195" s="57">
        <v>0</v>
      </c>
      <c r="O195" s="57">
        <v>0</v>
      </c>
      <c r="P195" s="9">
        <f t="shared" si="86"/>
        <v>302</v>
      </c>
    </row>
    <row r="196" spans="1:16" ht="30.75" customHeight="1">
      <c r="A196" s="60" t="s">
        <v>38</v>
      </c>
      <c r="B196" s="60" t="s">
        <v>161</v>
      </c>
      <c r="C196" s="7" t="s">
        <v>3</v>
      </c>
      <c r="D196" s="11" t="s">
        <v>16</v>
      </c>
      <c r="E196" s="11" t="s">
        <v>26</v>
      </c>
      <c r="F196" s="11" t="s">
        <v>159</v>
      </c>
      <c r="G196" s="8" t="s">
        <v>18</v>
      </c>
      <c r="H196" s="34">
        <f t="shared" ref="H196:J196" si="108">H197+H198</f>
        <v>0</v>
      </c>
      <c r="I196" s="34">
        <f t="shared" si="108"/>
        <v>0</v>
      </c>
      <c r="J196" s="57">
        <f t="shared" si="108"/>
        <v>0</v>
      </c>
      <c r="K196" s="57">
        <f>K197+K198</f>
        <v>265.39999999999998</v>
      </c>
      <c r="L196" s="57">
        <f t="shared" ref="L196:N196" si="109">L197+L198</f>
        <v>0</v>
      </c>
      <c r="M196" s="57">
        <f t="shared" ref="M196" si="110">M197+M198</f>
        <v>0</v>
      </c>
      <c r="N196" s="57">
        <f t="shared" si="109"/>
        <v>0</v>
      </c>
      <c r="O196" s="57">
        <f t="shared" ref="O196" si="111">O197+O198</f>
        <v>0</v>
      </c>
      <c r="P196" s="9">
        <f t="shared" si="86"/>
        <v>265.39999999999998</v>
      </c>
    </row>
    <row r="197" spans="1:16" ht="30.75" customHeight="1">
      <c r="A197" s="61"/>
      <c r="B197" s="61"/>
      <c r="C197" s="7" t="s">
        <v>3</v>
      </c>
      <c r="D197" s="11" t="s">
        <v>16</v>
      </c>
      <c r="E197" s="11" t="s">
        <v>26</v>
      </c>
      <c r="F197" s="11" t="s">
        <v>159</v>
      </c>
      <c r="G197" s="8">
        <v>111</v>
      </c>
      <c r="H197" s="34">
        <v>0</v>
      </c>
      <c r="I197" s="34">
        <v>0</v>
      </c>
      <c r="J197" s="57">
        <v>0</v>
      </c>
      <c r="K197" s="57">
        <v>265.39999999999998</v>
      </c>
      <c r="L197" s="57">
        <v>0</v>
      </c>
      <c r="M197" s="57">
        <v>0</v>
      </c>
      <c r="N197" s="57">
        <v>0</v>
      </c>
      <c r="O197" s="57">
        <v>0</v>
      </c>
      <c r="P197" s="9">
        <f t="shared" si="86"/>
        <v>265.39999999999998</v>
      </c>
    </row>
    <row r="198" spans="1:16" ht="72" customHeight="1">
      <c r="A198" s="62"/>
      <c r="B198" s="62"/>
      <c r="C198" s="7" t="s">
        <v>3</v>
      </c>
      <c r="D198" s="11" t="s">
        <v>16</v>
      </c>
      <c r="E198" s="11" t="s">
        <v>26</v>
      </c>
      <c r="F198" s="11" t="s">
        <v>159</v>
      </c>
      <c r="G198" s="8">
        <v>119</v>
      </c>
      <c r="H198" s="34">
        <v>0</v>
      </c>
      <c r="I198" s="34">
        <v>0</v>
      </c>
      <c r="J198" s="57">
        <v>0</v>
      </c>
      <c r="K198" s="57">
        <v>0</v>
      </c>
      <c r="L198" s="57">
        <v>0</v>
      </c>
      <c r="M198" s="57">
        <v>0</v>
      </c>
      <c r="N198" s="57">
        <v>0</v>
      </c>
      <c r="O198" s="57">
        <v>0</v>
      </c>
      <c r="P198" s="9">
        <f t="shared" si="86"/>
        <v>0</v>
      </c>
    </row>
    <row r="199" spans="1:16" ht="15">
      <c r="A199" s="67" t="s">
        <v>113</v>
      </c>
      <c r="B199" s="60" t="s">
        <v>114</v>
      </c>
      <c r="C199" s="7" t="s">
        <v>10</v>
      </c>
      <c r="D199" s="8" t="s">
        <v>18</v>
      </c>
      <c r="E199" s="8" t="s">
        <v>18</v>
      </c>
      <c r="F199" s="8" t="s">
        <v>18</v>
      </c>
      <c r="G199" s="8" t="s">
        <v>18</v>
      </c>
      <c r="H199" s="34">
        <f>H201</f>
        <v>0</v>
      </c>
      <c r="I199" s="34">
        <f>I201</f>
        <v>0</v>
      </c>
      <c r="J199" s="57">
        <f t="shared" ref="J199:L199" si="112">J201</f>
        <v>0</v>
      </c>
      <c r="K199" s="57">
        <f>K201</f>
        <v>0</v>
      </c>
      <c r="L199" s="57">
        <f t="shared" si="112"/>
        <v>0</v>
      </c>
      <c r="M199" s="57">
        <v>0</v>
      </c>
      <c r="N199" s="57">
        <v>0</v>
      </c>
      <c r="O199" s="57">
        <v>0</v>
      </c>
      <c r="P199" s="9"/>
    </row>
    <row r="200" spans="1:16" ht="25.5">
      <c r="A200" s="69"/>
      <c r="B200" s="62"/>
      <c r="C200" s="7" t="s">
        <v>3</v>
      </c>
      <c r="D200" s="11" t="s">
        <v>18</v>
      </c>
      <c r="E200" s="17" t="s">
        <v>18</v>
      </c>
      <c r="F200" s="11" t="s">
        <v>115</v>
      </c>
      <c r="G200" s="8" t="s">
        <v>18</v>
      </c>
      <c r="H200" s="34">
        <f>H202</f>
        <v>0</v>
      </c>
      <c r="I200" s="34">
        <f>I202</f>
        <v>0</v>
      </c>
      <c r="J200" s="57">
        <f t="shared" ref="J200:K200" si="113">J202</f>
        <v>0</v>
      </c>
      <c r="K200" s="57">
        <f t="shared" si="113"/>
        <v>0</v>
      </c>
      <c r="L200" s="57">
        <f>L202</f>
        <v>0</v>
      </c>
      <c r="M200" s="57">
        <v>0</v>
      </c>
      <c r="N200" s="57">
        <v>0</v>
      </c>
      <c r="O200" s="57">
        <v>0</v>
      </c>
      <c r="P200" s="9"/>
    </row>
    <row r="201" spans="1:16" ht="15">
      <c r="A201" s="60" t="s">
        <v>124</v>
      </c>
      <c r="B201" s="60" t="s">
        <v>116</v>
      </c>
      <c r="C201" s="7" t="s">
        <v>10</v>
      </c>
      <c r="D201" s="8" t="s">
        <v>18</v>
      </c>
      <c r="E201" s="8" t="s">
        <v>18</v>
      </c>
      <c r="F201" s="8" t="s">
        <v>18</v>
      </c>
      <c r="G201" s="8" t="s">
        <v>18</v>
      </c>
      <c r="H201" s="34">
        <f>H202</f>
        <v>0</v>
      </c>
      <c r="I201" s="34">
        <f t="shared" ref="I201:L201" si="114">I202</f>
        <v>0</v>
      </c>
      <c r="J201" s="57">
        <f t="shared" si="114"/>
        <v>0</v>
      </c>
      <c r="K201" s="57">
        <f t="shared" si="114"/>
        <v>0</v>
      </c>
      <c r="L201" s="57">
        <f t="shared" si="114"/>
        <v>0</v>
      </c>
      <c r="M201" s="57">
        <v>0</v>
      </c>
      <c r="N201" s="57">
        <v>0</v>
      </c>
      <c r="O201" s="57">
        <v>0</v>
      </c>
      <c r="P201" s="9"/>
    </row>
    <row r="202" spans="1:16" ht="25.5">
      <c r="A202" s="61"/>
      <c r="B202" s="61"/>
      <c r="C202" s="7" t="s">
        <v>3</v>
      </c>
      <c r="D202" s="11" t="s">
        <v>18</v>
      </c>
      <c r="E202" s="17" t="s">
        <v>18</v>
      </c>
      <c r="F202" s="11" t="s">
        <v>115</v>
      </c>
      <c r="G202" s="8" t="s">
        <v>18</v>
      </c>
      <c r="H202" s="34">
        <v>0</v>
      </c>
      <c r="I202" s="34">
        <v>0</v>
      </c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9"/>
    </row>
    <row r="203" spans="1:16" ht="15">
      <c r="P203" s="9"/>
    </row>
    <row r="204" spans="1:16" ht="15">
      <c r="P204" s="9"/>
    </row>
  </sheetData>
  <mergeCells count="99">
    <mergeCell ref="N1:O1"/>
    <mergeCell ref="A113:A116"/>
    <mergeCell ref="B113:B116"/>
    <mergeCell ref="A69:A71"/>
    <mergeCell ref="B69:B71"/>
    <mergeCell ref="D7:G7"/>
    <mergeCell ref="K22:K23"/>
    <mergeCell ref="L22:L23"/>
    <mergeCell ref="I22:I23"/>
    <mergeCell ref="G22:G23"/>
    <mergeCell ref="J22:J23"/>
    <mergeCell ref="D22:D23"/>
    <mergeCell ref="F22:F23"/>
    <mergeCell ref="E22:E23"/>
    <mergeCell ref="A4:O4"/>
    <mergeCell ref="A5:O5"/>
    <mergeCell ref="C7:C8"/>
    <mergeCell ref="A46:A48"/>
    <mergeCell ref="B46:B48"/>
    <mergeCell ref="A50:A53"/>
    <mergeCell ref="B50:B53"/>
    <mergeCell ref="A59:A65"/>
    <mergeCell ref="B72:B74"/>
    <mergeCell ref="A128:A130"/>
    <mergeCell ref="B128:B130"/>
    <mergeCell ref="A30:A33"/>
    <mergeCell ref="B30:B33"/>
    <mergeCell ref="A81:A84"/>
    <mergeCell ref="A76:A79"/>
    <mergeCell ref="B76:B79"/>
    <mergeCell ref="A178:A179"/>
    <mergeCell ref="B178:B179"/>
    <mergeCell ref="A120:A127"/>
    <mergeCell ref="B120:B127"/>
    <mergeCell ref="A168:A170"/>
    <mergeCell ref="B168:B170"/>
    <mergeCell ref="A175:A177"/>
    <mergeCell ref="B175:B177"/>
    <mergeCell ref="B172:B174"/>
    <mergeCell ref="B158:B166"/>
    <mergeCell ref="A158:A166"/>
    <mergeCell ref="A154:A155"/>
    <mergeCell ref="B154:B155"/>
    <mergeCell ref="A144:A146"/>
    <mergeCell ref="B144:B146"/>
    <mergeCell ref="A147:A149"/>
    <mergeCell ref="A196:A198"/>
    <mergeCell ref="B196:B198"/>
    <mergeCell ref="B180:B181"/>
    <mergeCell ref="A182:A191"/>
    <mergeCell ref="B182:B191"/>
    <mergeCell ref="A199:A200"/>
    <mergeCell ref="B199:B200"/>
    <mergeCell ref="H22:H23"/>
    <mergeCell ref="C22:C23"/>
    <mergeCell ref="A57:A58"/>
    <mergeCell ref="B57:B58"/>
    <mergeCell ref="A20:A24"/>
    <mergeCell ref="B20:B24"/>
    <mergeCell ref="A87:A90"/>
    <mergeCell ref="A180:A181"/>
    <mergeCell ref="B81:B84"/>
    <mergeCell ref="A118:A119"/>
    <mergeCell ref="A193:A195"/>
    <mergeCell ref="B193:B195"/>
    <mergeCell ref="A136:A138"/>
    <mergeCell ref="B136:B138"/>
    <mergeCell ref="A201:A202"/>
    <mergeCell ref="B201:B202"/>
    <mergeCell ref="A7:A8"/>
    <mergeCell ref="B7:B8"/>
    <mergeCell ref="B14:B15"/>
    <mergeCell ref="A10:A11"/>
    <mergeCell ref="B10:B11"/>
    <mergeCell ref="A12:A13"/>
    <mergeCell ref="B12:B13"/>
    <mergeCell ref="A14:A15"/>
    <mergeCell ref="B156:B157"/>
    <mergeCell ref="A156:A157"/>
    <mergeCell ref="A66:A68"/>
    <mergeCell ref="B66:B68"/>
    <mergeCell ref="B59:B65"/>
    <mergeCell ref="A172:A174"/>
    <mergeCell ref="B147:B149"/>
    <mergeCell ref="I2:O3"/>
    <mergeCell ref="B118:B119"/>
    <mergeCell ref="A93:A95"/>
    <mergeCell ref="B93:B95"/>
    <mergeCell ref="A108:A110"/>
    <mergeCell ref="B108:B110"/>
    <mergeCell ref="A16:A19"/>
    <mergeCell ref="B16:B19"/>
    <mergeCell ref="A37:A42"/>
    <mergeCell ref="B37:B42"/>
    <mergeCell ref="B87:B90"/>
    <mergeCell ref="A72:A74"/>
    <mergeCell ref="H7:O7"/>
    <mergeCell ref="A25:A27"/>
    <mergeCell ref="B25:B27"/>
  </mergeCells>
  <pageMargins left="0.23622047244094491" right="0.23622047244094491" top="0.39370078740157483" bottom="0.39370078740157483" header="0.31496062992125984" footer="0.31496062992125984"/>
  <pageSetup paperSize="9" scale="71" fitToHeight="10" orientation="landscape" r:id="rId1"/>
  <headerFooter alignWithMargins="0"/>
  <rowBreaks count="11" manualBreakCount="11">
    <brk id="27" max="14" man="1"/>
    <brk id="35" max="14" man="1"/>
    <brk id="53" max="14" man="1"/>
    <brk id="71" max="14" man="1"/>
    <brk id="84" max="14" man="1"/>
    <brk id="99" max="14" man="1"/>
    <brk id="112" max="14" man="1"/>
    <brk id="131" max="14" man="1"/>
    <brk id="149" max="14" man="1"/>
    <brk id="166" max="14" man="1"/>
    <brk id="18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ЕДДС</cp:lastModifiedBy>
  <cp:lastPrinted>2020-12-01T09:41:19Z</cp:lastPrinted>
  <dcterms:created xsi:type="dcterms:W3CDTF">2011-03-10T11:24:53Z</dcterms:created>
  <dcterms:modified xsi:type="dcterms:W3CDTF">2020-12-08T11:57:48Z</dcterms:modified>
</cp:coreProperties>
</file>